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9DBEBAF-0F76-47EB-B1CA-42E77F8C91F2}" xr6:coauthVersionLast="47" xr6:coauthVersionMax="47" xr10:uidLastSave="{00000000-0000-0000-0000-000000000000}"/>
  <bookViews>
    <workbookView xWindow="-108" yWindow="-108" windowWidth="23256" windowHeight="13896" activeTab="1" xr2:uid="{57867DC0-E298-4FD5-A941-AAB74D1C52BE}"/>
  </bookViews>
  <sheets>
    <sheet name="TROŠKOVNIK PROMETNICA K 2 " sheetId="1" r:id="rId1"/>
    <sheet name="GLAVNA REKAPITULACIJA" sheetId="5" r:id="rId2"/>
    <sheet name="TROŠKOVNIK GRAĐ. RADOVA " sheetId="2" r:id="rId3"/>
    <sheet name="TROŠK. ELEKTROTEHNIČKI PROJEKT" sheetId="3" r:id="rId4"/>
    <sheet name="TROŠKOVNIK RADOV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F51" i="2"/>
  <c r="F8" i="2"/>
  <c r="F46" i="2"/>
  <c r="F45" i="2"/>
  <c r="F44" i="2"/>
  <c r="F43" i="2"/>
  <c r="F86" i="4"/>
  <c r="F84" i="4"/>
  <c r="A84" i="4"/>
  <c r="F78" i="4"/>
  <c r="F76" i="4"/>
  <c r="F74" i="4"/>
  <c r="F72" i="4"/>
  <c r="F70" i="4"/>
  <c r="F68" i="4"/>
  <c r="F66" i="4"/>
  <c r="F37" i="4"/>
  <c r="F35" i="4"/>
  <c r="F33" i="4"/>
  <c r="F31" i="4"/>
  <c r="F29" i="4"/>
  <c r="F27" i="4"/>
  <c r="F25" i="4"/>
  <c r="A25" i="4"/>
  <c r="F19" i="4"/>
  <c r="D18" i="4"/>
  <c r="F18" i="4" s="1"/>
  <c r="B17" i="4"/>
  <c r="D13" i="4"/>
  <c r="F13" i="4" s="1"/>
  <c r="B12" i="4"/>
  <c r="D8" i="4"/>
  <c r="F8" i="4" s="1"/>
  <c r="F4" i="4"/>
  <c r="A4" i="4"/>
  <c r="F88" i="4" l="1"/>
  <c r="F94" i="4" s="1"/>
  <c r="F80" i="4"/>
  <c r="F93" i="4" s="1"/>
  <c r="F21" i="4"/>
  <c r="F92" i="4" s="1"/>
  <c r="A6" i="4"/>
  <c r="A27" i="4"/>
  <c r="F96" i="4" l="1"/>
  <c r="F98" i="4" s="1"/>
  <c r="F97" i="4" s="1"/>
  <c r="F19" i="5"/>
  <c r="A29" i="4"/>
  <c r="A10" i="4"/>
  <c r="A15" i="4" s="1"/>
  <c r="A31" i="4" l="1"/>
  <c r="A33" i="4" l="1"/>
  <c r="A35" i="4" l="1"/>
  <c r="A37" i="4" l="1"/>
  <c r="A66" i="4" l="1"/>
  <c r="A68" i="4" l="1"/>
  <c r="F42" i="2"/>
  <c r="F41" i="2"/>
  <c r="F10" i="2"/>
  <c r="F6" i="2"/>
  <c r="F11" i="2" l="1"/>
  <c r="F57" i="2" s="1"/>
  <c r="A70" i="4"/>
  <c r="F52" i="2"/>
  <c r="F58" i="2" s="1"/>
  <c r="F59" i="2" l="1"/>
  <c r="F18" i="5" s="1"/>
  <c r="F20" i="5" s="1"/>
  <c r="F21" i="5" s="1"/>
  <c r="F22" i="5" s="1"/>
  <c r="A72" i="4"/>
  <c r="A74" i="4" l="1"/>
  <c r="A76" i="4" l="1"/>
  <c r="A78" i="4" s="1"/>
</calcChain>
</file>

<file path=xl/sharedStrings.xml><?xml version="1.0" encoding="utf-8"?>
<sst xmlns="http://schemas.openxmlformats.org/spreadsheetml/2006/main" count="228" uniqueCount="161">
  <si>
    <t>Investitor:</t>
  </si>
  <si>
    <t>OPĆINA MRKOPALJ</t>
  </si>
  <si>
    <t>Stari kraj 3, Mrkopalj</t>
  </si>
  <si>
    <t xml:space="preserve">OIB 48574138806 </t>
  </si>
  <si>
    <t>Građevina:</t>
  </si>
  <si>
    <t>Milivoj Štajduhar, ing.građ.</t>
  </si>
  <si>
    <t>PROMETNICA DO POSLOVNE ZONE K2 MRKOPALJ</t>
  </si>
  <si>
    <t>R. br.</t>
  </si>
  <si>
    <t>Opis stavke</t>
  </si>
  <si>
    <t>Jed. Mjera</t>
  </si>
  <si>
    <t>Količina</t>
  </si>
  <si>
    <t>Jedinična cijena  EURO</t>
  </si>
  <si>
    <t>Ukupna cijena EURO</t>
  </si>
  <si>
    <t>6=(4*5)</t>
  </si>
  <si>
    <t>1.1.</t>
  </si>
  <si>
    <t xml:space="preserve">1.0.  </t>
  </si>
  <si>
    <t>-</t>
  </si>
  <si>
    <t>1.0.</t>
  </si>
  <si>
    <t>ZEMLJANI RADOVI</t>
  </si>
  <si>
    <t>2.1.</t>
  </si>
  <si>
    <t>2.2.</t>
  </si>
  <si>
    <t>m</t>
  </si>
  <si>
    <t>2.0.</t>
  </si>
  <si>
    <t>Zemljani radovi ukupno:</t>
  </si>
  <si>
    <t>m2</t>
  </si>
  <si>
    <t>A)</t>
  </si>
  <si>
    <t>GRAĐEVINSKI RADOVI REKAPITULACIJA</t>
  </si>
  <si>
    <t>Zemljani radovi</t>
  </si>
  <si>
    <t>ukupno:</t>
  </si>
  <si>
    <t>Cijene bez PDV-a</t>
  </si>
  <si>
    <t>Ponuditelj</t>
  </si>
  <si>
    <t>Ovlašteni inženjer</t>
  </si>
  <si>
    <t>VRSTA PROJEKTA:</t>
  </si>
  <si>
    <t xml:space="preserve">ELEKTROTEHNIČKI PROJEKT
</t>
  </si>
  <si>
    <t>NAZIV PROJEKTA:</t>
  </si>
  <si>
    <t xml:space="preserve">IZGRADNJA JAVNE RASVJETE PROMETNICE U POSLOVNOJ ZONI K2 MRKOPALJ - III FAZA
</t>
  </si>
  <si>
    <t>GRAĐEVINA:</t>
  </si>
  <si>
    <t>PROMETNICA U POSLOVNOJ ZONI K2 MRKOPALJ</t>
  </si>
  <si>
    <t>INVESTITOR:</t>
  </si>
  <si>
    <t>OPĆINA MRKOPALJ 
Stari Kraj 3, 51315 Mrkopalj                         OIB: 31032803983</t>
  </si>
  <si>
    <t>RAZINA OBRADE:</t>
  </si>
  <si>
    <t>GLAVNI PROJEKT</t>
  </si>
  <si>
    <t>SADRŽAJ:</t>
  </si>
  <si>
    <t>B) TROŠKOVNIK ELEKTROINSTALATERSKIH RADOVA</t>
  </si>
  <si>
    <t>BROJ PROJEKTA:</t>
  </si>
  <si>
    <t>1992-G</t>
  </si>
  <si>
    <t>GLAVNI PROJEKTANT:</t>
  </si>
  <si>
    <t>Milivoj Štajduhar, dipl.ing.građ.</t>
  </si>
  <si>
    <t>PROJEKTANT:</t>
  </si>
  <si>
    <t>Mihael Škrabalo, mag.ing.el.</t>
  </si>
  <si>
    <t>Redni broj</t>
  </si>
  <si>
    <t>Opis</t>
  </si>
  <si>
    <t>Mjera</t>
  </si>
  <si>
    <t xml:space="preserve"> Jedinična cijena EURO </t>
  </si>
  <si>
    <t>Ukupna cijena  EURO</t>
  </si>
  <si>
    <t>kabelski kanal na poprečnom prekopu ceste</t>
  </si>
  <si>
    <t>GRAĐEVINSKI MATERIJAL I RADOVI</t>
  </si>
  <si>
    <t>pločnik / nogostup</t>
  </si>
  <si>
    <t>Iskolčenje trase kabelskog kanala</t>
  </si>
  <si>
    <r>
      <t>m</t>
    </r>
    <r>
      <rPr>
        <vertAlign val="superscript"/>
        <sz val="10"/>
        <rFont val="Calibri"/>
        <family val="2"/>
        <charset val="238"/>
      </rPr>
      <t>3</t>
    </r>
  </si>
  <si>
    <t>Dobava, doprema i strojna ugradnja drobljenog kamena promjera zrna od 0 do 63 mm, s nabijanjem do potrebne zbijenosti</t>
  </si>
  <si>
    <t>5.</t>
  </si>
  <si>
    <t>kom</t>
  </si>
  <si>
    <t>UKUPNO - A) GRAĐEVINSKI MATERIJAL I RADOVI:</t>
  </si>
  <si>
    <t>B)</t>
  </si>
  <si>
    <t>ELEKTROMATERIJAL I RADOVI</t>
  </si>
  <si>
    <r>
      <t>Dobava i polaganje nadzemnog energetskog kabela NFA2X (X00-A "Elkalex"), 2x16mm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  <charset val="238"/>
      </rPr>
      <t>.</t>
    </r>
  </si>
  <si>
    <r>
      <t>Dobava i spajanje odcjepne stezaljke za SKS, za spajanje glavni (16mm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  <charset val="238"/>
      </rPr>
      <t>) (JR) - otcjepni (JR) vodič (1,5-16mm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  <charset val="238"/>
      </rPr>
      <t>), izolirana, vodonepropusna (6 kv u vodi), sa samokidajućom glavom</t>
    </r>
  </si>
  <si>
    <t xml:space="preserve">Dobava i polaganje/provlačenje podzemnog energetskog kabela NA2XY-O, 4x16RM+1,5RE 0,6/1kV, Eurocable group d.d.. Stavka obuhvaća prijevoz i raznošenje po gradilištu uzduž trase, polaganje kabela na pripremljenu posteljicu ili provlačenje kroz PEHD cijevi DIN do 110 mm. </t>
  </si>
  <si>
    <t>Dobava i polaganje PVC trake za upozorenje, "POZOR ENERGETSKI KABEL", širine 120 mm, debljine 0.15 mm. Traka se polaže prema nacrtima presjeka kabelskih kanala.</t>
  </si>
  <si>
    <t>Izrada uzemljenja nul vodiča sa svim potrebnim sitnim materijalom</t>
  </si>
  <si>
    <r>
      <t>Dobava i montaža LED svjetiljke za cestovnu rasvjetu, ukupne snage sistema do maksim</t>
    </r>
    <r>
      <rPr>
        <sz val="9"/>
        <rFont val="Calibri"/>
        <family val="2"/>
        <charset val="238"/>
      </rPr>
      <t>alno 60W, sa minimalnim ili boljim karakteristikama od sljedećih:</t>
    </r>
  </si>
  <si>
    <t>- tijelo svjetiljke od aluminija s pokrovom optike od ravnog transparentnog stakla ili polikarbonata</t>
  </si>
  <si>
    <t>- svjetlosna iskoristivost svjetiljke (LOR faktor) 100%</t>
  </si>
  <si>
    <t>- efikasnost svjetiljke 120 lm/W, svjetlosni tok LED izvora minimalno 7250 lm</t>
  </si>
  <si>
    <t>- korelirana temperatura nijanse bijelog svjetla 3000 K</t>
  </si>
  <si>
    <t>- CRI  indeks – indeks uzvrata boje minimalno 70, razina bliještanja (prema HRN EN 13201 Annex A) ≥ G3</t>
  </si>
  <si>
    <t>- životni vijek minimalno 80 000 sati pri 80% svjetlosnog toka</t>
  </si>
  <si>
    <t>- automatska autonomna regulacija snage tokom noći (bez pilot žile) u programirana prema potrebama korisnika s mogućnošću naknadnog preprogramiranja</t>
  </si>
  <si>
    <t>- optika zaštićena ravnim staklom - potpuno zasjenjeni izvor (ULOR = 0%)</t>
  </si>
  <si>
    <t>- rad u temperaturnom području -40°C do +50°C</t>
  </si>
  <si>
    <t>- kompletna zaštita svjetiljke IP66, IK08</t>
  </si>
  <si>
    <t>- električna klasa zaštite I, prenaponska zaštita 10 kV (Imax=10kA)</t>
  </si>
  <si>
    <t>- svjetiljka treba imati certifikat ENEC i CE</t>
  </si>
  <si>
    <t>-svjetiljka se mora montirati na stup ili konzolu promjera 60mm bez upotrebe dodatnog adaptera za montažu na iste</t>
  </si>
  <si>
    <t>kao tip: Mini Martin Vizulo (generirani model: MRU 060 730 L01)</t>
  </si>
  <si>
    <t>Svjetiljka treba zadovoljiti zahtjeve prema svjetlotehničkom proračunu za ceste klase P4 prema normi HRN EN 13201-2:2016 uz dolje navedene parametre proračuna koji se dostavlja na CD-u zajedno s ldt ili ies datotekom svjetiljke:</t>
  </si>
  <si>
    <t>dvosmjerni promet</t>
  </si>
  <si>
    <t>broj voznih traka: 2</t>
  </si>
  <si>
    <t>Obloga ceste: R3</t>
  </si>
  <si>
    <t>q0: 0,07</t>
  </si>
  <si>
    <t>Širina ceste: 6 m</t>
  </si>
  <si>
    <t>Visina izvora svjetla: 8,0 m</t>
  </si>
  <si>
    <t>Razmak između svjetiljki: 32,5 m</t>
  </si>
  <si>
    <t>Udaljenost svjetiljke od ruba kolnika:  -0,7 m</t>
  </si>
  <si>
    <t>Nagib svjetiljke: 0 stupnjeva</t>
  </si>
  <si>
    <t>Faktor održavanja: 0,8</t>
  </si>
  <si>
    <t>Tip:__________________________________</t>
  </si>
  <si>
    <t>Proizvođač:____________________________</t>
  </si>
  <si>
    <t>Dobava i montaža čeličnog usadnog cijevnog stupa(sa konzolom) ukupne visine H = 8 m, stup mora imati antikorozivnu zaštitu izvana i iznutra, mora biti opremljen vratima, letvicom za ovjes stupne razdjelnice, stupnom razdjelnicom, vijkom za uzemljenje izvana i iznutra</t>
  </si>
  <si>
    <t>Traka pocinčana 30x4 mm (u kabelskom kanalu)</t>
  </si>
  <si>
    <t>kg</t>
  </si>
  <si>
    <t>Spojnica križna za pocinčanu traku, vruće cinčana, sa tri pločice 3 mm 60x60 mm</t>
  </si>
  <si>
    <t>Dobava i izrada kabelskih završetaka za plastične kabele bez armature 1kV za presjek vodiča 4x10-35mm2 kao  sukladno sljedećim karakteristikama: toplo skupljajući materijal. Stavka uključuje i dobavu i ugradnju kabelskih stopica aluminij-bakar, cijevna, presjek vodiča 25 mm², promjer priključnog vijka 8 mm, šesterokutno prešanje;</t>
  </si>
  <si>
    <t>Polaganje čelične pocinčane trake (Fe/Zn traka) "na nož" (sjekomice) dimenzije 30x4 mm u kanal s razmatanjem i ispravljanjem trake</t>
  </si>
  <si>
    <t>Spajanje uzemljenja na Fe-stupovima, stavka obuhvaća sva dodatna prilagođavanja koja su i dodatno spajanje  prijelaznim spojnicama neophodno za pravilno priključenje trake za uzemljenje, otvor na stupu uvijek mora gledati prema prilaznom pločniku</t>
  </si>
  <si>
    <t>Priključna pločica sa osiguračem, predviđena za ugradnju i spajanje u stup javne rasvjete. Sa zaštitom od direktnog dodira, predviđena za prihvat četiri kabela  presjeka do 25 mm2.
Kao tip PVE 4/25-2, Modelarstvo Stanovnik ili jednakovrijedna.</t>
  </si>
  <si>
    <t>UKUPNO - B) ELEKTROMATERIJAL I RADOVI:</t>
  </si>
  <si>
    <t>C)</t>
  </si>
  <si>
    <t>MJERENJA</t>
  </si>
  <si>
    <t>Ispitivanje električnih instalacija sustava javne rasvjete prema važećoj zakonskoj regulativi
-otpor izolacije vodiča
neprekinutost zaštitnog vodiča
-povezanost metalnih masa
-otpor uzemljenja
-zaštita od indirektnog dodira</t>
  </si>
  <si>
    <t>kompl.</t>
  </si>
  <si>
    <t>2.</t>
  </si>
  <si>
    <t>Svjetlotehnička mjerenja rasvijetljenosti na prometnoj površini prema HRN EN 13201-4, te izdavanje zapisnika.</t>
  </si>
  <si>
    <t>UKUPNO - c) MJERENJA</t>
  </si>
  <si>
    <t>REKAPITULACIJA</t>
  </si>
  <si>
    <t>€</t>
  </si>
  <si>
    <t>UKUPNO:</t>
  </si>
  <si>
    <t>PDV 25%:</t>
  </si>
  <si>
    <t>SVEUKUPNO:</t>
  </si>
  <si>
    <t>Ponuditelj:</t>
  </si>
  <si>
    <t>GLAVNA REKAPITULACIJA:</t>
  </si>
  <si>
    <t>Građevinski radovi</t>
  </si>
  <si>
    <t>Elektromontažni radovi</t>
  </si>
  <si>
    <t>Ukupno:</t>
  </si>
  <si>
    <t>Pdv 25%:</t>
  </si>
  <si>
    <t>Sveukupno:</t>
  </si>
  <si>
    <t>br. ovl. G 1205</t>
  </si>
  <si>
    <t xml:space="preserve">  T R O Š K O V N I K   R A D O V A  </t>
  </si>
  <si>
    <t>Dom konzalting d.o.o.</t>
  </si>
  <si>
    <t>Broj ovl. - G 1205</t>
  </si>
  <si>
    <t xml:space="preserve">Strojni iskop bez obzira na kategoriju zemljišta sa odlaganjem iskopanog materijala na rub iskopa. Dio materijala će služiti za zatrpavanje nakon polaganja instalacija, a ostatak će se odbaciti u nasip na udaljenost do 10m uključivo planiranje. Obračun se vrši kubaturom u sraslom stanju. Obračun po m3 </t>
  </si>
  <si>
    <r>
      <t>Dobava i p</t>
    </r>
    <r>
      <rPr>
        <sz val="10"/>
        <color theme="1"/>
        <rFont val="Calibri"/>
        <family val="2"/>
        <scheme val="minor"/>
      </rPr>
      <t>olaganje pijeska granulacije 0-4 mm u kabelski kanal  u dva sloja. Obračun po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ugrađenog materijala.</t>
    </r>
  </si>
  <si>
    <t>Iskop i izrada temelja za sidrenje čeličnih stupova visine 8m, dimenzije temelja su 1,3x1,3x0,8m. Klasa čvrstoće betona je C25/30 . Čelik za armiranje betona temelja je B500B prema HRN EN 10080 (približno odgovara RA 400/500 i MAR 500/560).
Obračun po komadu.</t>
  </si>
  <si>
    <t xml:space="preserve">Ožičenje, doprema i montaža svjetiljke JR, 
ožičenje kabelom 3(4)x2,5 mm2, spajanje na razdjelnicu u stupu, međusobno spajanje svjetiljki. Stavka obuhvaća raznošenje po gradilištu, spajanje i montažu odnosno kompletan rad kao i sve pripomoći npr. autokošara i sl. 
</t>
  </si>
  <si>
    <t>k.č.228, k.o. Mrkopalj Nova - V FAZA</t>
  </si>
  <si>
    <t>U Vrbovskom, siječanj 2025</t>
  </si>
  <si>
    <t>U Vrbovskom, siječanj 2025.</t>
  </si>
  <si>
    <t>1.2.</t>
  </si>
  <si>
    <t>m3</t>
  </si>
  <si>
    <t xml:space="preserve">Strojni iskop humusa u sloju debline 10-15cm s utovarom, prijevozom na deponiju udaljenu do 100m, uključivo planiranje deponije. Prilikom izvođenja radova izvođač je dužan zaštititi kolničku asfaltnu konstrukciju ceste i nogostupa.Obračun po m2 </t>
  </si>
  <si>
    <t xml:space="preserve"> prometni znak A04 -1 i A04-2</t>
  </si>
  <si>
    <t>prometni znak STOP B02</t>
  </si>
  <si>
    <t>znak vođenja prometa s dopunskom pločom</t>
  </si>
  <si>
    <t>Dobava i ugradnja prometnih znakova i horizontalnih uznaka na kolniku od akrilne boje na bazi otapala, komplet s nosivim aluminijskim stupom, iskopom i betoniranjem temelja 30x30x50cm , kompletno sa svim radnjama, a sve u skladu s Pravilnikom o prometnim znakovima, signalizaciji i opremi na cestama NN92/2019. Obračun po komadu i m2</t>
  </si>
  <si>
    <t>Prometna signalizacija ukupno:</t>
  </si>
  <si>
    <t>Prometna signalizacija</t>
  </si>
  <si>
    <t>1.3.</t>
  </si>
  <si>
    <t>Nabava, doprema i ugradnja zemlje I ktg u sloju debljine 15-20cm na bankine cestovne prometnice, uključivo valjanje. Obračun po m2</t>
  </si>
  <si>
    <t>razdjelna i rubna crta kolnika Š=12cm isprek. i puna</t>
  </si>
  <si>
    <t>Iscrtavanje  pješačkih prijelaza H19</t>
  </si>
  <si>
    <t>Iscrtavanje pješačkog prijelaza širine 2,0 m bijelom bojom . Bojani odnosno nebojani dijelovi su širine 50 cm. Obračun po m2</t>
  </si>
  <si>
    <t xml:space="preserve">znak STOP na asfaltu </t>
  </si>
  <si>
    <t xml:space="preserve">zaustavna crta širine 40cm </t>
  </si>
  <si>
    <t>2.3.</t>
  </si>
  <si>
    <t>Nabava, doprema i ugradnja jednostrane čelične pocinčane zaštitne ograde komplet s svim spojnim i pričvrsnim materijalom  te svim prijelaznim i završnim elementima, a sve prema Pravilniku o prometnim znakovima, signalizaciji i opremi na cestama NN92/2019. Obračun po m</t>
  </si>
  <si>
    <t>PROMETNA SIGNALIZACIJA i OPREMA</t>
  </si>
  <si>
    <t>Strojni iskop terena bez obzira na kategoriju tla (predpostavlja se B/C ktg) s utovarom u kamion, odvoz na deponiju udaljenu do 50-100m s planiranjem i uređenjem deponije.Prilikom izvođenja radova izvođač je dužan zaštititi kolničku asfaltnu konstrukciju ceste i nogostupa. Obračun po m3 u sraslom stanju</t>
  </si>
  <si>
    <t>Svibanj 2025.</t>
  </si>
  <si>
    <t>Svibanj 2025. g.</t>
  </si>
  <si>
    <t>Vrbovsko,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</si>
</sst>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kn&quot;;[Red]\-#,##0.00\ &quot;kn&quot;"/>
    <numFmt numFmtId="164" formatCode="#,##0.00;[Red]#,##0.00"/>
    <numFmt numFmtId="165" formatCode="#,##0.00&quot; kn&quot;;[Red]\-#,##0.00&quot; kn&quot;"/>
    <numFmt numFmtId="166" formatCode="#,##0.00\ &quot;kn&quot;"/>
    <numFmt numFmtId="167" formatCode="#,##0.00\ [$€-1]"/>
    <numFmt numFmtId="168" formatCode="0.0"/>
    <numFmt numFmtId="169" formatCode="#,##0.00000\ &quot;kn&quot;;[Red]\-#,##0.00000\ &quot;kn&quot;"/>
  </numFmts>
  <fonts count="4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name val="Arial"/>
      <family val="2"/>
      <charset val="12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10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4"/>
      <color theme="0" tint="-0.34998626667073579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Times_CRO"/>
    </font>
    <font>
      <vertAlign val="superscript"/>
      <sz val="10"/>
      <name val="Calibri"/>
      <family val="2"/>
      <charset val="238"/>
    </font>
    <font>
      <sz val="8"/>
      <color rgb="FFFF000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20" fillId="0" borderId="0"/>
    <xf numFmtId="0" fontId="2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0" fillId="0" borderId="0" xfId="0" applyNumberFormat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top"/>
    </xf>
    <xf numFmtId="0" fontId="5" fillId="0" borderId="0" xfId="0" applyFont="1"/>
    <xf numFmtId="165" fontId="5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10" fillId="0" borderId="0" xfId="0" applyFont="1"/>
    <xf numFmtId="0" fontId="11" fillId="0" borderId="0" xfId="0" applyFont="1"/>
    <xf numFmtId="165" fontId="6" fillId="0" borderId="0" xfId="0" applyNumberFormat="1" applyFont="1"/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1" fontId="15" fillId="0" borderId="15" xfId="0" applyNumberFormat="1" applyFont="1" applyBorder="1" applyAlignment="1">
      <alignment horizontal="center" vertical="center" wrapText="1"/>
    </xf>
    <xf numFmtId="166" fontId="15" fillId="0" borderId="15" xfId="0" applyNumberFormat="1" applyFont="1" applyBorder="1" applyAlignment="1">
      <alignment horizontal="center" vertical="center" wrapText="1"/>
    </xf>
    <xf numFmtId="166" fontId="15" fillId="0" borderId="14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167" fontId="15" fillId="0" borderId="16" xfId="0" applyNumberFormat="1" applyFont="1" applyBorder="1" applyAlignment="1">
      <alignment horizontal="center" vertical="center" wrapText="1"/>
    </xf>
    <xf numFmtId="167" fontId="15" fillId="0" borderId="16" xfId="1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67" fontId="15" fillId="0" borderId="17" xfId="0" applyNumberFormat="1" applyFont="1" applyBorder="1" applyAlignment="1">
      <alignment horizontal="center" vertical="center" wrapText="1"/>
    </xf>
    <xf numFmtId="167" fontId="15" fillId="0" borderId="17" xfId="1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168" fontId="15" fillId="0" borderId="19" xfId="2" applyNumberFormat="1" applyFont="1" applyBorder="1" applyAlignment="1">
      <alignment horizontal="center" vertical="center"/>
    </xf>
    <xf numFmtId="167" fontId="15" fillId="0" borderId="19" xfId="0" applyNumberFormat="1" applyFont="1" applyBorder="1" applyAlignment="1">
      <alignment horizontal="center" vertical="center" wrapText="1"/>
    </xf>
    <xf numFmtId="167" fontId="15" fillId="0" borderId="19" xfId="1" applyNumberFormat="1" applyFont="1" applyBorder="1" applyAlignment="1">
      <alignment horizontal="center" vertical="center"/>
    </xf>
    <xf numFmtId="0" fontId="22" fillId="0" borderId="8" xfId="2" applyFont="1" applyBorder="1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168" fontId="15" fillId="0" borderId="17" xfId="2" applyNumberFormat="1" applyFont="1" applyBorder="1" applyAlignment="1">
      <alignment horizontal="center" vertical="center"/>
    </xf>
    <xf numFmtId="167" fontId="15" fillId="0" borderId="17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5" fillId="0" borderId="16" xfId="0" applyNumberFormat="1" applyFont="1" applyBorder="1" applyAlignment="1">
      <alignment horizontal="left" vertical="center" wrapText="1"/>
    </xf>
    <xf numFmtId="0" fontId="23" fillId="0" borderId="0" xfId="2" applyFont="1"/>
    <xf numFmtId="0" fontId="24" fillId="0" borderId="0" xfId="2" applyFont="1"/>
    <xf numFmtId="0" fontId="25" fillId="0" borderId="0" xfId="3" applyFont="1" applyAlignment="1">
      <alignment horizontal="right"/>
    </xf>
    <xf numFmtId="0" fontId="26" fillId="0" borderId="0" xfId="2" applyFont="1" applyAlignment="1">
      <alignment vertical="center"/>
    </xf>
    <xf numFmtId="0" fontId="22" fillId="0" borderId="0" xfId="2" applyFont="1"/>
    <xf numFmtId="0" fontId="15" fillId="0" borderId="18" xfId="2" applyFont="1" applyBorder="1" applyAlignment="1">
      <alignment horizontal="center" vertical="center" wrapText="1"/>
    </xf>
    <xf numFmtId="168" fontId="15" fillId="0" borderId="18" xfId="2" applyNumberFormat="1" applyFont="1" applyBorder="1" applyAlignment="1">
      <alignment horizontal="center" vertical="center"/>
    </xf>
    <xf numFmtId="167" fontId="15" fillId="0" borderId="18" xfId="0" applyNumberFormat="1" applyFont="1" applyBorder="1" applyAlignment="1">
      <alignment horizontal="center" vertical="center" wrapText="1"/>
    </xf>
    <xf numFmtId="167" fontId="15" fillId="0" borderId="18" xfId="1" applyNumberFormat="1" applyFont="1" applyBorder="1" applyAlignment="1">
      <alignment horizontal="center" vertical="center"/>
    </xf>
    <xf numFmtId="0" fontId="22" fillId="0" borderId="0" xfId="2" applyFont="1" applyAlignment="1">
      <alignment vertical="center"/>
    </xf>
    <xf numFmtId="166" fontId="15" fillId="0" borderId="16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7" fontId="27" fillId="0" borderId="16" xfId="0" applyNumberFormat="1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justify"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1" fontId="15" fillId="0" borderId="21" xfId="0" applyNumberFormat="1" applyFont="1" applyBorder="1" applyAlignment="1">
      <alignment horizontal="center" vertical="center" wrapText="1"/>
    </xf>
    <xf numFmtId="166" fontId="15" fillId="0" borderId="21" xfId="0" applyNumberFormat="1" applyFont="1" applyBorder="1" applyAlignment="1">
      <alignment horizontal="center" vertical="center" wrapText="1"/>
    </xf>
    <xf numFmtId="166" fontId="15" fillId="0" borderId="2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66" fontId="15" fillId="0" borderId="16" xfId="1" applyNumberFormat="1" applyFont="1" applyBorder="1" applyAlignment="1">
      <alignment horizontal="center" vertical="center"/>
    </xf>
    <xf numFmtId="8" fontId="12" fillId="0" borderId="0" xfId="0" applyNumberFormat="1" applyFont="1" applyAlignment="1">
      <alignment horizontal="center" vertical="center" wrapText="1"/>
    </xf>
    <xf numFmtId="49" fontId="18" fillId="0" borderId="16" xfId="0" applyNumberFormat="1" applyFont="1" applyBorder="1" applyAlignment="1">
      <alignment horizontal="left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167" fontId="19" fillId="0" borderId="16" xfId="0" applyNumberFormat="1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49" fontId="18" fillId="0" borderId="16" xfId="0" quotePrefix="1" applyNumberFormat="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15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167" fontId="31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7" fillId="0" borderId="21" xfId="0" applyFont="1" applyBorder="1" applyAlignment="1">
      <alignment horizontal="right" vertical="center"/>
    </xf>
    <xf numFmtId="166" fontId="27" fillId="0" borderId="2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166" fontId="27" fillId="0" borderId="16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2" xfId="0" applyFont="1" applyBorder="1" applyAlignment="1">
      <alignment horizontal="right" vertical="center"/>
    </xf>
    <xf numFmtId="166" fontId="27" fillId="0" borderId="13" xfId="0" applyNumberFormat="1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0" fontId="27" fillId="0" borderId="5" xfId="0" applyFont="1" applyBorder="1" applyAlignment="1">
      <alignment horizontal="right" vertical="center"/>
    </xf>
    <xf numFmtId="166" fontId="27" fillId="0" borderId="2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26" xfId="0" applyFont="1" applyBorder="1" applyAlignment="1">
      <alignment horizontal="left" vertical="center"/>
    </xf>
    <xf numFmtId="49" fontId="15" fillId="0" borderId="26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right" vertical="center"/>
    </xf>
    <xf numFmtId="166" fontId="27" fillId="0" borderId="27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 wrapText="1"/>
    </xf>
    <xf numFmtId="166" fontId="35" fillId="0" borderId="27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66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7" xfId="0" applyNumberFormat="1" applyBorder="1"/>
    <xf numFmtId="0" fontId="39" fillId="0" borderId="1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top"/>
    </xf>
    <xf numFmtId="0" fontId="0" fillId="0" borderId="29" xfId="0" applyBorder="1" applyAlignment="1">
      <alignment wrapText="1"/>
    </xf>
    <xf numFmtId="0" fontId="0" fillId="0" borderId="29" xfId="0" applyBorder="1" applyAlignment="1">
      <alignment horizontal="center"/>
    </xf>
    <xf numFmtId="164" fontId="0" fillId="0" borderId="29" xfId="0" applyNumberFormat="1" applyBorder="1" applyAlignment="1">
      <alignment horizontal="right"/>
    </xf>
    <xf numFmtId="0" fontId="0" fillId="0" borderId="29" xfId="0" applyBorder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7" fillId="0" borderId="16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0" fontId="27" fillId="0" borderId="28" xfId="0" applyFont="1" applyBorder="1" applyAlignment="1">
      <alignment horizontal="right" vertical="center"/>
    </xf>
    <xf numFmtId="167" fontId="19" fillId="0" borderId="16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</cellXfs>
  <cellStyles count="4">
    <cellStyle name="Normal 5" xfId="2" xr:uid="{E7B6DB50-8CF0-4D8E-AA15-13BD330A208C}"/>
    <cellStyle name="Normal_TROŠKOVNIK - KAM - ŽUTO" xfId="1" xr:uid="{3DBA940D-1A00-4205-8888-30CFC00EB847}"/>
    <cellStyle name="Normalno" xfId="0" builtinId="0"/>
    <cellStyle name="Normalno 4" xfId="3" xr:uid="{D9BDC2B3-1563-4603-AB2C-9EAF9F4F1D45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8F2B-5D77-44A2-BB91-FC4D7C023A3E}">
  <dimension ref="B2:J44"/>
  <sheetViews>
    <sheetView topLeftCell="A35" zoomScale="150" zoomScaleNormal="150" workbookViewId="0">
      <selection activeCell="B44" sqref="B44"/>
    </sheetView>
  </sheetViews>
  <sheetFormatPr defaultRowHeight="14.4"/>
  <cols>
    <col min="1" max="1" width="5.109375" customWidth="1"/>
  </cols>
  <sheetData>
    <row r="2" spans="2:4">
      <c r="B2" s="1" t="s">
        <v>0</v>
      </c>
      <c r="C2" s="1" t="s">
        <v>1</v>
      </c>
      <c r="D2" s="1"/>
    </row>
    <row r="3" spans="2:4">
      <c r="C3" t="s">
        <v>2</v>
      </c>
    </row>
    <row r="4" spans="2:4">
      <c r="C4" t="s">
        <v>3</v>
      </c>
    </row>
    <row r="6" spans="2:4">
      <c r="B6" s="2" t="s">
        <v>4</v>
      </c>
      <c r="C6" t="s">
        <v>6</v>
      </c>
    </row>
    <row r="7" spans="2:4">
      <c r="B7" s="2"/>
      <c r="C7" t="s">
        <v>135</v>
      </c>
    </row>
    <row r="20" spans="2:10" ht="18">
      <c r="B20" s="148" t="s">
        <v>128</v>
      </c>
      <c r="C20" s="148"/>
      <c r="D20" s="148"/>
      <c r="E20" s="148"/>
      <c r="F20" s="148"/>
      <c r="G20" s="148"/>
      <c r="H20" s="148"/>
      <c r="I20" s="148"/>
      <c r="J20" s="148"/>
    </row>
    <row r="21" spans="2:10">
      <c r="D21" s="149"/>
      <c r="E21" s="149"/>
      <c r="F21" s="149"/>
      <c r="G21" s="149"/>
      <c r="H21" s="149"/>
    </row>
    <row r="42" spans="2:8">
      <c r="H42" t="s">
        <v>129</v>
      </c>
    </row>
    <row r="43" spans="2:8">
      <c r="B43" t="s">
        <v>136</v>
      </c>
      <c r="H43" t="s">
        <v>5</v>
      </c>
    </row>
    <row r="44" spans="2:8">
      <c r="H44" t="s">
        <v>130</v>
      </c>
    </row>
  </sheetData>
  <mergeCells count="2">
    <mergeCell ref="B20:J20"/>
    <mergeCell ref="D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C1E5-BDA3-49CE-8116-E13296D6C22B}">
  <dimension ref="A3:F32"/>
  <sheetViews>
    <sheetView tabSelected="1" topLeftCell="A37" zoomScale="150" zoomScaleNormal="150" workbookViewId="0">
      <selection activeCell="C4" sqref="C4"/>
    </sheetView>
  </sheetViews>
  <sheetFormatPr defaultRowHeight="14.4"/>
  <cols>
    <col min="1" max="1" width="4.5546875" style="7" customWidth="1"/>
    <col min="2" max="2" width="11.88671875" customWidth="1"/>
    <col min="3" max="3" width="44.109375" customWidth="1"/>
    <col min="5" max="5" width="8.109375" customWidth="1"/>
    <col min="6" max="6" width="10.88671875" style="140" customWidth="1"/>
  </cols>
  <sheetData>
    <row r="3" spans="2:4">
      <c r="B3" s="1" t="s">
        <v>0</v>
      </c>
      <c r="C3" s="1" t="s">
        <v>1</v>
      </c>
      <c r="D3" s="1"/>
    </row>
    <row r="4" spans="2:4">
      <c r="C4" t="s">
        <v>2</v>
      </c>
    </row>
    <row r="5" spans="2:4">
      <c r="C5" t="s">
        <v>3</v>
      </c>
    </row>
    <row r="7" spans="2:4">
      <c r="B7" s="2" t="s">
        <v>4</v>
      </c>
      <c r="C7" t="s">
        <v>6</v>
      </c>
    </row>
    <row r="8" spans="2:4">
      <c r="B8" s="2"/>
      <c r="C8" t="s">
        <v>135</v>
      </c>
    </row>
    <row r="16" spans="2:4">
      <c r="B16" s="1" t="s">
        <v>121</v>
      </c>
      <c r="C16" s="1"/>
    </row>
    <row r="18" spans="1:6">
      <c r="A18" s="7" t="s">
        <v>25</v>
      </c>
      <c r="B18" t="s">
        <v>122</v>
      </c>
      <c r="F18" s="140">
        <f>'TROŠKOVNIK GRAĐ. RADOVA '!F59</f>
        <v>0</v>
      </c>
    </row>
    <row r="19" spans="1:6">
      <c r="A19" s="18" t="s">
        <v>64</v>
      </c>
      <c r="B19" s="12" t="s">
        <v>123</v>
      </c>
      <c r="C19" s="12"/>
      <c r="D19" s="12"/>
      <c r="E19" s="12"/>
      <c r="F19" s="141">
        <f>'TROŠKOVNIK RADOVA'!F96</f>
        <v>0</v>
      </c>
    </row>
    <row r="20" spans="1:6">
      <c r="B20" t="s">
        <v>124</v>
      </c>
      <c r="F20" s="140">
        <f>SUM(F18:F19)</f>
        <v>0</v>
      </c>
    </row>
    <row r="21" spans="1:6">
      <c r="A21" s="18"/>
      <c r="B21" s="12" t="s">
        <v>125</v>
      </c>
      <c r="C21" s="12"/>
      <c r="D21" s="12"/>
      <c r="E21" s="12"/>
      <c r="F21" s="141">
        <f>F20*25%</f>
        <v>0</v>
      </c>
    </row>
    <row r="22" spans="1:6">
      <c r="B22" t="s">
        <v>126</v>
      </c>
      <c r="F22" s="140">
        <f>SUM(F20,F21)</f>
        <v>0</v>
      </c>
    </row>
    <row r="30" spans="1:6">
      <c r="B30" t="s">
        <v>137</v>
      </c>
      <c r="D30" t="s">
        <v>31</v>
      </c>
    </row>
    <row r="31" spans="1:6">
      <c r="D31" t="s">
        <v>5</v>
      </c>
    </row>
    <row r="32" spans="1:6">
      <c r="D32" t="s">
        <v>127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7F47-1C2B-4D32-A6D2-5E11EDD54926}">
  <dimension ref="A1:F64"/>
  <sheetViews>
    <sheetView topLeftCell="A52" zoomScale="110" zoomScaleNormal="110" workbookViewId="0">
      <selection activeCell="B67" sqref="B67"/>
    </sheetView>
  </sheetViews>
  <sheetFormatPr defaultRowHeight="14.4"/>
  <cols>
    <col min="1" max="1" width="5" style="20" customWidth="1"/>
    <col min="2" max="2" width="44.33203125" style="9" customWidth="1"/>
    <col min="3" max="3" width="8.88671875" style="7"/>
    <col min="4" max="6" width="8.88671875" style="15"/>
  </cols>
  <sheetData>
    <row r="1" spans="1:6">
      <c r="A1" s="23" t="s">
        <v>15</v>
      </c>
      <c r="B1" s="8" t="s">
        <v>18</v>
      </c>
      <c r="C1" s="17"/>
      <c r="D1" s="13"/>
      <c r="E1" s="13"/>
      <c r="F1" s="14"/>
    </row>
    <row r="2" spans="1:6">
      <c r="A2" s="151" t="s">
        <v>7</v>
      </c>
      <c r="B2" s="153" t="s">
        <v>8</v>
      </c>
      <c r="C2" s="155" t="s">
        <v>9</v>
      </c>
      <c r="D2" s="157" t="s">
        <v>10</v>
      </c>
      <c r="E2" s="159" t="s">
        <v>11</v>
      </c>
      <c r="F2" s="159" t="s">
        <v>12</v>
      </c>
    </row>
    <row r="3" spans="1:6" ht="19.2" customHeight="1">
      <c r="A3" s="152"/>
      <c r="B3" s="154"/>
      <c r="C3" s="156"/>
      <c r="D3" s="158"/>
      <c r="E3" s="160"/>
      <c r="F3" s="160"/>
    </row>
    <row r="4" spans="1:6">
      <c r="A4" s="19">
        <v>1</v>
      </c>
      <c r="B4" s="3"/>
      <c r="C4" s="4">
        <v>3</v>
      </c>
      <c r="D4" s="5">
        <v>4</v>
      </c>
      <c r="E4" s="6">
        <v>5</v>
      </c>
      <c r="F4" s="6" t="s">
        <v>13</v>
      </c>
    </row>
    <row r="6" spans="1:6" ht="87.45" customHeight="1">
      <c r="A6" s="20" t="s">
        <v>14</v>
      </c>
      <c r="B6" s="9" t="s">
        <v>140</v>
      </c>
      <c r="C6" s="7" t="s">
        <v>24</v>
      </c>
      <c r="D6" s="15">
        <v>800</v>
      </c>
      <c r="E6" s="15">
        <v>0</v>
      </c>
      <c r="F6" s="15">
        <f t="shared" ref="F6:F10" si="0">D6*E6</f>
        <v>0</v>
      </c>
    </row>
    <row r="7" spans="1:6" ht="15.45" customHeight="1"/>
    <row r="8" spans="1:6" ht="49.95" customHeight="1">
      <c r="A8" s="20" t="s">
        <v>138</v>
      </c>
      <c r="B8" s="9" t="s">
        <v>148</v>
      </c>
      <c r="C8" s="7" t="s">
        <v>24</v>
      </c>
      <c r="D8" s="15">
        <v>420</v>
      </c>
      <c r="E8" s="15">
        <v>0</v>
      </c>
      <c r="F8" s="15">
        <f>D8*E8</f>
        <v>0</v>
      </c>
    </row>
    <row r="9" spans="1:6" ht="13.95" customHeight="1"/>
    <row r="10" spans="1:6" ht="100.8">
      <c r="A10" s="21" t="s">
        <v>147</v>
      </c>
      <c r="B10" s="11" t="s">
        <v>157</v>
      </c>
      <c r="C10" s="18" t="s">
        <v>139</v>
      </c>
      <c r="D10" s="16">
        <v>1100</v>
      </c>
      <c r="E10" s="16">
        <v>0</v>
      </c>
      <c r="F10" s="16">
        <f t="shared" si="0"/>
        <v>0</v>
      </c>
    </row>
    <row r="11" spans="1:6">
      <c r="A11" s="20" t="s">
        <v>17</v>
      </c>
      <c r="B11" s="9" t="s">
        <v>23</v>
      </c>
      <c r="F11" s="15">
        <f>SUM(F6:F10)</f>
        <v>0</v>
      </c>
    </row>
    <row r="34" spans="1:6">
      <c r="A34" s="23" t="s">
        <v>22</v>
      </c>
      <c r="B34" s="8" t="s">
        <v>156</v>
      </c>
      <c r="C34" s="17"/>
      <c r="D34" s="13"/>
      <c r="E34" s="13"/>
      <c r="F34" s="14"/>
    </row>
    <row r="35" spans="1:6">
      <c r="A35" s="151" t="s">
        <v>7</v>
      </c>
      <c r="B35" s="153" t="s">
        <v>8</v>
      </c>
      <c r="C35" s="155" t="s">
        <v>9</v>
      </c>
      <c r="D35" s="157" t="s">
        <v>10</v>
      </c>
      <c r="E35" s="159" t="s">
        <v>11</v>
      </c>
      <c r="F35" s="159" t="s">
        <v>12</v>
      </c>
    </row>
    <row r="36" spans="1:6" ht="18" customHeight="1">
      <c r="A36" s="152"/>
      <c r="B36" s="154"/>
      <c r="C36" s="156"/>
      <c r="D36" s="158"/>
      <c r="E36" s="160"/>
      <c r="F36" s="160"/>
    </row>
    <row r="37" spans="1:6">
      <c r="A37" s="19">
        <v>1</v>
      </c>
      <c r="B37" s="3"/>
      <c r="C37" s="4">
        <v>3</v>
      </c>
      <c r="D37" s="5">
        <v>4</v>
      </c>
      <c r="E37" s="6">
        <v>5</v>
      </c>
      <c r="F37" s="6" t="s">
        <v>13</v>
      </c>
    </row>
    <row r="39" spans="1:6" ht="108" customHeight="1">
      <c r="A39" s="20" t="s">
        <v>19</v>
      </c>
      <c r="B39" s="9" t="s">
        <v>144</v>
      </c>
    </row>
    <row r="40" spans="1:6" ht="14.55" customHeight="1"/>
    <row r="41" spans="1:6">
      <c r="A41" s="20" t="s">
        <v>16</v>
      </c>
      <c r="B41" s="9" t="s">
        <v>141</v>
      </c>
      <c r="C41" s="7" t="s">
        <v>62</v>
      </c>
      <c r="D41" s="15">
        <v>2</v>
      </c>
      <c r="E41" s="15">
        <v>0</v>
      </c>
      <c r="F41" s="15">
        <f t="shared" ref="F41:F42" si="1">D41*E41</f>
        <v>0</v>
      </c>
    </row>
    <row r="42" spans="1:6">
      <c r="A42" s="20" t="s">
        <v>16</v>
      </c>
      <c r="B42" s="9" t="s">
        <v>142</v>
      </c>
      <c r="C42" s="7" t="s">
        <v>62</v>
      </c>
      <c r="D42" s="15">
        <v>1</v>
      </c>
      <c r="E42" s="15">
        <v>0</v>
      </c>
      <c r="F42" s="15">
        <f t="shared" si="1"/>
        <v>0</v>
      </c>
    </row>
    <row r="43" spans="1:6">
      <c r="A43" s="20" t="s">
        <v>16</v>
      </c>
      <c r="B43" s="9" t="s">
        <v>143</v>
      </c>
      <c r="C43" s="7" t="s">
        <v>62</v>
      </c>
      <c r="D43" s="15">
        <v>2</v>
      </c>
      <c r="E43" s="15">
        <v>0</v>
      </c>
      <c r="F43" s="15">
        <f>D43*E43</f>
        <v>0</v>
      </c>
    </row>
    <row r="44" spans="1:6">
      <c r="A44" s="20" t="s">
        <v>16</v>
      </c>
      <c r="B44" s="9" t="s">
        <v>153</v>
      </c>
      <c r="C44" s="7" t="s">
        <v>24</v>
      </c>
      <c r="D44" s="15">
        <v>2.2000000000000002</v>
      </c>
      <c r="E44" s="15">
        <v>0</v>
      </c>
      <c r="F44" s="15">
        <f>D44*E44</f>
        <v>0</v>
      </c>
    </row>
    <row r="45" spans="1:6">
      <c r="A45" s="20" t="s">
        <v>16</v>
      </c>
      <c r="B45" s="9" t="s">
        <v>152</v>
      </c>
      <c r="C45" s="7" t="s">
        <v>62</v>
      </c>
      <c r="D45" s="15">
        <v>1</v>
      </c>
      <c r="E45" s="15">
        <v>0</v>
      </c>
      <c r="F45" s="15">
        <f>D45*E45</f>
        <v>0</v>
      </c>
    </row>
    <row r="46" spans="1:6" ht="15.45" customHeight="1">
      <c r="A46" s="20" t="s">
        <v>16</v>
      </c>
      <c r="B46" s="9" t="s">
        <v>149</v>
      </c>
      <c r="C46" s="7" t="s">
        <v>24</v>
      </c>
      <c r="D46" s="15">
        <v>68.400000000000006</v>
      </c>
      <c r="E46" s="15">
        <v>0</v>
      </c>
      <c r="F46" s="15">
        <f>D46*E46</f>
        <v>0</v>
      </c>
    </row>
    <row r="47" spans="1:6" ht="15.45" customHeight="1"/>
    <row r="48" spans="1:6" ht="93" customHeight="1">
      <c r="A48" s="20" t="s">
        <v>20</v>
      </c>
      <c r="B48" s="9" t="s">
        <v>155</v>
      </c>
      <c r="C48" s="7" t="s">
        <v>21</v>
      </c>
      <c r="D48" s="15">
        <v>135</v>
      </c>
      <c r="E48" s="15">
        <v>0</v>
      </c>
      <c r="F48" s="15">
        <f>D48*E48</f>
        <v>0</v>
      </c>
    </row>
    <row r="49" spans="1:6" ht="15.45" customHeight="1"/>
    <row r="50" spans="1:6" ht="15.45" customHeight="1">
      <c r="A50" s="20" t="s">
        <v>154</v>
      </c>
      <c r="B50" s="9" t="s">
        <v>150</v>
      </c>
    </row>
    <row r="51" spans="1:6" s="147" customFormat="1" ht="44.55" customHeight="1" thickBot="1">
      <c r="A51" s="143"/>
      <c r="B51" s="144" t="s">
        <v>151</v>
      </c>
      <c r="C51" s="145" t="s">
        <v>24</v>
      </c>
      <c r="D51" s="146">
        <v>8.4</v>
      </c>
      <c r="E51" s="146">
        <v>0</v>
      </c>
      <c r="F51" s="146">
        <f>D51*E51</f>
        <v>0</v>
      </c>
    </row>
    <row r="52" spans="1:6">
      <c r="A52" s="20" t="s">
        <v>22</v>
      </c>
      <c r="B52" s="9" t="s">
        <v>145</v>
      </c>
      <c r="F52" s="15">
        <f>SUM(F41:F51)</f>
        <v>0</v>
      </c>
    </row>
    <row r="55" spans="1:6">
      <c r="A55" s="20" t="s">
        <v>25</v>
      </c>
      <c r="B55" s="9" t="s">
        <v>26</v>
      </c>
    </row>
    <row r="57" spans="1:6">
      <c r="A57" s="20" t="s">
        <v>17</v>
      </c>
      <c r="B57" s="9" t="s">
        <v>27</v>
      </c>
      <c r="F57" s="15">
        <f>F11</f>
        <v>0</v>
      </c>
    </row>
    <row r="58" spans="1:6">
      <c r="A58" s="21" t="s">
        <v>22</v>
      </c>
      <c r="B58" s="11" t="s">
        <v>146</v>
      </c>
      <c r="C58" s="18"/>
      <c r="D58" s="16"/>
      <c r="E58" s="16"/>
      <c r="F58" s="16">
        <f>F52</f>
        <v>0</v>
      </c>
    </row>
    <row r="59" spans="1:6">
      <c r="A59" s="20" t="s">
        <v>25</v>
      </c>
      <c r="B59" s="9" t="s">
        <v>124</v>
      </c>
      <c r="F59" s="15">
        <f>SUM(F57:F58)</f>
        <v>0</v>
      </c>
    </row>
    <row r="61" spans="1:6">
      <c r="B61" s="9" t="s">
        <v>29</v>
      </c>
    </row>
    <row r="63" spans="1:6">
      <c r="B63" s="9" t="s">
        <v>158</v>
      </c>
      <c r="D63" s="15" t="s">
        <v>30</v>
      </c>
    </row>
    <row r="64" spans="1:6">
      <c r="C64" s="150"/>
      <c r="D64" s="150"/>
      <c r="E64" s="150"/>
    </row>
  </sheetData>
  <mergeCells count="13">
    <mergeCell ref="F35:F36"/>
    <mergeCell ref="A2:A3"/>
    <mergeCell ref="B2:B3"/>
    <mergeCell ref="C2:C3"/>
    <mergeCell ref="D2:D3"/>
    <mergeCell ref="E2:E3"/>
    <mergeCell ref="F2:F3"/>
    <mergeCell ref="C64:E64"/>
    <mergeCell ref="A35:A36"/>
    <mergeCell ref="B35:B36"/>
    <mergeCell ref="C35:C36"/>
    <mergeCell ref="D35:D36"/>
    <mergeCell ref="E35:E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D6D9-0837-4966-852E-E0AA08E79EF0}">
  <dimension ref="B1:F31"/>
  <sheetViews>
    <sheetView topLeftCell="A17" zoomScale="150" zoomScaleNormal="150" workbookViewId="0">
      <selection activeCell="D28" sqref="D28"/>
    </sheetView>
  </sheetViews>
  <sheetFormatPr defaultRowHeight="14.4"/>
  <cols>
    <col min="3" max="3" width="13.44140625" customWidth="1"/>
    <col min="4" max="4" width="29.21875" customWidth="1"/>
  </cols>
  <sheetData>
    <row r="1" spans="2:6">
      <c r="B1" s="24"/>
      <c r="C1" s="24"/>
      <c r="D1" s="24"/>
      <c r="E1" s="24"/>
      <c r="F1" s="25"/>
    </row>
    <row r="2" spans="2:6">
      <c r="B2" s="24"/>
      <c r="C2" s="24"/>
      <c r="D2" s="24"/>
      <c r="E2" s="24"/>
      <c r="F2" s="25"/>
    </row>
    <row r="3" spans="2:6">
      <c r="B3" s="24"/>
      <c r="C3" s="24"/>
      <c r="D3" s="24"/>
      <c r="E3" s="24"/>
      <c r="F3" s="25"/>
    </row>
    <row r="4" spans="2:6" ht="27">
      <c r="B4" s="161" t="s">
        <v>32</v>
      </c>
      <c r="C4" s="162"/>
      <c r="D4" s="26" t="s">
        <v>33</v>
      </c>
      <c r="F4" s="25"/>
    </row>
    <row r="5" spans="2:6">
      <c r="B5" s="27"/>
      <c r="C5" s="27"/>
      <c r="D5" s="24"/>
      <c r="E5" s="24"/>
      <c r="F5" s="25"/>
    </row>
    <row r="6" spans="2:6" ht="53.4">
      <c r="B6" s="161" t="s">
        <v>34</v>
      </c>
      <c r="C6" s="162"/>
      <c r="D6" s="28" t="s">
        <v>35</v>
      </c>
      <c r="F6" s="25"/>
    </row>
    <row r="7" spans="2:6">
      <c r="B7" s="27"/>
      <c r="C7" s="27"/>
      <c r="D7" s="24"/>
      <c r="E7" s="24"/>
      <c r="F7" s="25"/>
    </row>
    <row r="8" spans="2:6" ht="26.4">
      <c r="B8" s="161" t="s">
        <v>36</v>
      </c>
      <c r="C8" s="162"/>
      <c r="D8" s="29" t="s">
        <v>37</v>
      </c>
      <c r="F8" s="25"/>
    </row>
    <row r="9" spans="2:6">
      <c r="B9" s="24"/>
      <c r="C9" s="24"/>
      <c r="D9" s="30"/>
      <c r="F9" s="25"/>
    </row>
    <row r="10" spans="2:6" ht="40.200000000000003">
      <c r="B10" s="31" t="s">
        <v>38</v>
      </c>
      <c r="C10" s="24"/>
      <c r="D10" s="32" t="s">
        <v>39</v>
      </c>
      <c r="F10" s="33"/>
    </row>
    <row r="11" spans="2:6">
      <c r="B11" s="34"/>
      <c r="C11" s="24"/>
      <c r="D11" s="24"/>
      <c r="F11" s="25"/>
    </row>
    <row r="12" spans="2:6">
      <c r="B12" s="34" t="s">
        <v>40</v>
      </c>
      <c r="C12" s="24"/>
      <c r="D12" s="35" t="s">
        <v>41</v>
      </c>
      <c r="F12" s="25"/>
    </row>
    <row r="13" spans="2:6">
      <c r="B13" s="34"/>
      <c r="C13" s="24"/>
      <c r="D13" s="24"/>
      <c r="F13" s="25"/>
    </row>
    <row r="14" spans="2:6">
      <c r="B14" s="34" t="s">
        <v>42</v>
      </c>
      <c r="C14" s="24"/>
      <c r="D14" s="36" t="s">
        <v>43</v>
      </c>
      <c r="F14" s="25"/>
    </row>
    <row r="15" spans="2:6">
      <c r="B15" s="34"/>
      <c r="C15" s="24"/>
      <c r="D15" s="36"/>
      <c r="F15" s="25"/>
    </row>
    <row r="16" spans="2:6">
      <c r="B16" s="34"/>
      <c r="C16" s="24"/>
      <c r="D16" s="24"/>
      <c r="F16" s="25"/>
    </row>
    <row r="17" spans="2:6">
      <c r="B17" s="34"/>
      <c r="C17" s="24"/>
      <c r="D17" s="24"/>
      <c r="F17" s="25"/>
    </row>
    <row r="18" spans="2:6">
      <c r="B18" s="34" t="s">
        <v>44</v>
      </c>
      <c r="C18" s="24"/>
      <c r="D18" s="1" t="s">
        <v>45</v>
      </c>
      <c r="F18" s="37"/>
    </row>
    <row r="19" spans="2:6">
      <c r="B19" s="34"/>
      <c r="C19" s="24"/>
      <c r="D19" s="24"/>
      <c r="F19" s="25"/>
    </row>
    <row r="20" spans="2:6">
      <c r="B20" s="34"/>
      <c r="C20" s="24"/>
      <c r="D20" s="24"/>
      <c r="F20" s="25"/>
    </row>
    <row r="21" spans="2:6">
      <c r="B21" s="34" t="s">
        <v>46</v>
      </c>
      <c r="C21" s="24"/>
      <c r="D21" s="24" t="s">
        <v>47</v>
      </c>
      <c r="F21" s="25"/>
    </row>
    <row r="22" spans="2:6">
      <c r="B22" s="34"/>
      <c r="C22" s="24"/>
      <c r="D22" s="24"/>
      <c r="F22" s="25"/>
    </row>
    <row r="23" spans="2:6">
      <c r="B23" s="34" t="s">
        <v>48</v>
      </c>
      <c r="C23" s="24"/>
      <c r="D23" s="24" t="s">
        <v>49</v>
      </c>
      <c r="F23" s="25"/>
    </row>
    <row r="24" spans="2:6">
      <c r="B24" s="34"/>
      <c r="C24" s="24"/>
      <c r="D24" s="24"/>
      <c r="F24" s="25"/>
    </row>
    <row r="25" spans="2:6">
      <c r="B25" s="34"/>
      <c r="C25" s="24"/>
      <c r="D25" s="24"/>
      <c r="F25" s="25"/>
    </row>
    <row r="26" spans="2:6">
      <c r="B26" s="24"/>
      <c r="C26" s="24"/>
      <c r="D26" s="24"/>
      <c r="F26" s="25"/>
    </row>
    <row r="27" spans="2:6">
      <c r="B27" s="24"/>
      <c r="C27" s="24"/>
      <c r="D27" s="24"/>
      <c r="F27" s="25"/>
    </row>
    <row r="28" spans="2:6">
      <c r="B28" s="24"/>
      <c r="C28" s="24"/>
      <c r="D28" s="24"/>
      <c r="F28" s="25"/>
    </row>
    <row r="29" spans="2:6">
      <c r="B29" s="24"/>
      <c r="C29" s="24"/>
      <c r="D29" s="24"/>
      <c r="F29" s="25"/>
    </row>
    <row r="30" spans="2:6">
      <c r="B30" s="24"/>
      <c r="C30" s="24"/>
      <c r="D30" s="27"/>
      <c r="F30" s="25"/>
    </row>
    <row r="31" spans="2:6">
      <c r="B31" s="24"/>
      <c r="C31" s="24"/>
      <c r="D31" s="27" t="s">
        <v>159</v>
      </c>
      <c r="F31" s="25"/>
    </row>
  </sheetData>
  <mergeCells count="3">
    <mergeCell ref="B4:C4"/>
    <mergeCell ref="B6:C6"/>
    <mergeCell ref="B8:C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CC1F-65B6-451C-A35C-896AEE113625}">
  <dimension ref="A1:H124"/>
  <sheetViews>
    <sheetView topLeftCell="A85" zoomScaleNormal="100" workbookViewId="0">
      <selection activeCell="D98" sqref="D98:E98"/>
    </sheetView>
  </sheetViews>
  <sheetFormatPr defaultRowHeight="14.4"/>
  <cols>
    <col min="1" max="1" width="5.77734375" style="10" customWidth="1"/>
    <col min="2" max="2" width="38.5546875" style="10" customWidth="1"/>
    <col min="3" max="3" width="6.21875" style="10" customWidth="1"/>
    <col min="4" max="4" width="6.33203125" style="10" customWidth="1"/>
    <col min="5" max="5" width="12.21875" style="10" customWidth="1"/>
    <col min="6" max="6" width="15.44140625" style="10" customWidth="1"/>
    <col min="7" max="7" width="14.5546875" style="22" bestFit="1" customWidth="1"/>
    <col min="8" max="8" width="35.77734375" style="22" bestFit="1" customWidth="1"/>
  </cols>
  <sheetData>
    <row r="1" spans="1:8" ht="27.6">
      <c r="A1" s="38" t="s">
        <v>50</v>
      </c>
      <c r="B1" s="39" t="s">
        <v>51</v>
      </c>
      <c r="C1" s="39" t="s">
        <v>52</v>
      </c>
      <c r="D1" s="142" t="s">
        <v>10</v>
      </c>
      <c r="E1" s="39" t="s">
        <v>53</v>
      </c>
      <c r="F1" s="40" t="s">
        <v>54</v>
      </c>
      <c r="H1" s="41" t="s">
        <v>55</v>
      </c>
    </row>
    <row r="2" spans="1:8" ht="15.6">
      <c r="A2" s="42" t="s">
        <v>25</v>
      </c>
      <c r="B2" s="43" t="s">
        <v>56</v>
      </c>
      <c r="C2" s="43"/>
      <c r="D2" s="43"/>
      <c r="E2" s="43"/>
      <c r="F2" s="44"/>
      <c r="H2" s="41" t="s">
        <v>57</v>
      </c>
    </row>
    <row r="3" spans="1:8" ht="17.399999999999999">
      <c r="A3" s="45"/>
      <c r="B3" s="46"/>
      <c r="C3" s="47"/>
      <c r="D3" s="48"/>
      <c r="E3" s="49"/>
      <c r="F3" s="50"/>
      <c r="G3" s="51"/>
      <c r="H3" s="41"/>
    </row>
    <row r="4" spans="1:8" ht="17.399999999999999">
      <c r="A4" s="52" t="str">
        <f>1&amp;"."</f>
        <v>1.</v>
      </c>
      <c r="B4" s="53" t="s">
        <v>58</v>
      </c>
      <c r="C4" s="54" t="s">
        <v>21</v>
      </c>
      <c r="D4" s="52">
        <v>185</v>
      </c>
      <c r="E4" s="55">
        <v>0</v>
      </c>
      <c r="F4" s="56">
        <f>D4*E4</f>
        <v>0</v>
      </c>
      <c r="G4" s="57"/>
      <c r="H4" s="41"/>
    </row>
    <row r="5" spans="1:8" ht="17.399999999999999">
      <c r="A5" s="52"/>
      <c r="B5" s="53"/>
      <c r="C5" s="58"/>
      <c r="D5" s="59"/>
      <c r="E5" s="60"/>
      <c r="F5" s="61"/>
      <c r="G5" s="51"/>
      <c r="H5" s="41"/>
    </row>
    <row r="6" spans="1:8" ht="96.6">
      <c r="A6" s="62" t="str">
        <f>COUNTIF($A$4:A5,"*")+1&amp;"."</f>
        <v>2.</v>
      </c>
      <c r="B6" s="53" t="s">
        <v>131</v>
      </c>
      <c r="C6" s="54"/>
      <c r="D6" s="52"/>
      <c r="E6" s="55"/>
      <c r="F6" s="56"/>
      <c r="G6" s="51"/>
      <c r="H6" s="41"/>
    </row>
    <row r="7" spans="1:8" ht="17.399999999999999">
      <c r="A7" s="52"/>
      <c r="B7" s="63"/>
      <c r="C7" s="64" t="s">
        <v>59</v>
      </c>
      <c r="D7" s="65">
        <v>80.3</v>
      </c>
      <c r="E7" s="66"/>
      <c r="F7" s="67"/>
      <c r="G7" s="51"/>
      <c r="H7" s="68"/>
    </row>
    <row r="8" spans="1:8" ht="17.399999999999999">
      <c r="A8" s="52"/>
      <c r="B8" s="69" t="s">
        <v>28</v>
      </c>
      <c r="C8" s="70" t="s">
        <v>59</v>
      </c>
      <c r="D8" s="71">
        <f>SUM(D7:D7)</f>
        <v>80.3</v>
      </c>
      <c r="E8" s="72">
        <v>0</v>
      </c>
      <c r="F8" s="72">
        <f>D8*E8</f>
        <v>0</v>
      </c>
      <c r="G8" s="57"/>
      <c r="H8" s="73"/>
    </row>
    <row r="9" spans="1:8" ht="17.399999999999999">
      <c r="A9" s="52"/>
      <c r="B9" s="74"/>
      <c r="C9" s="54"/>
      <c r="D9" s="52"/>
      <c r="E9" s="55"/>
      <c r="F9" s="56"/>
      <c r="G9" s="51"/>
      <c r="H9" s="73"/>
    </row>
    <row r="10" spans="1:8" ht="42.6">
      <c r="A10" s="52" t="str">
        <f>COUNTIF($A$4:A9,"*")+1&amp;"."</f>
        <v>3.</v>
      </c>
      <c r="B10" s="53" t="s">
        <v>132</v>
      </c>
      <c r="C10" s="54"/>
      <c r="D10" s="52"/>
      <c r="E10" s="55"/>
      <c r="F10" s="56"/>
      <c r="G10" s="75"/>
      <c r="H10" s="76"/>
    </row>
    <row r="11" spans="1:8">
      <c r="A11" s="52"/>
      <c r="B11" s="53"/>
      <c r="C11" s="54"/>
      <c r="D11" s="52"/>
      <c r="E11" s="55"/>
      <c r="F11" s="56"/>
      <c r="G11" s="75"/>
      <c r="H11" s="77"/>
    </row>
    <row r="12" spans="1:8" ht="15">
      <c r="A12" s="52"/>
      <c r="B12" s="63" t="str">
        <f>"presjek 1-1("&amp;H12&amp;"x"&amp;I12&amp;" cm), l="&amp;J12&amp;" m"</f>
        <v>presjek 1-1(x cm), l= m</v>
      </c>
      <c r="C12" s="64" t="s">
        <v>59</v>
      </c>
      <c r="D12" s="65">
        <v>22</v>
      </c>
      <c r="E12" s="66"/>
      <c r="F12" s="67"/>
      <c r="G12" s="75"/>
      <c r="H12" s="68"/>
    </row>
    <row r="13" spans="1:8" ht="17.399999999999999">
      <c r="A13" s="52"/>
      <c r="B13" s="69" t="s">
        <v>28</v>
      </c>
      <c r="C13" s="70" t="s">
        <v>59</v>
      </c>
      <c r="D13" s="71">
        <f>SUM(D12:D12)</f>
        <v>22</v>
      </c>
      <c r="E13" s="72">
        <v>0</v>
      </c>
      <c r="F13" s="72">
        <f>D13*E13</f>
        <v>0</v>
      </c>
      <c r="G13" s="57"/>
      <c r="H13" s="78"/>
    </row>
    <row r="14" spans="1:8">
      <c r="A14" s="52"/>
      <c r="B14" s="69"/>
      <c r="C14" s="70"/>
      <c r="D14" s="71"/>
      <c r="E14" s="72"/>
      <c r="F14" s="72"/>
      <c r="G14" s="75"/>
      <c r="H14" s="78"/>
    </row>
    <row r="15" spans="1:8" ht="41.4">
      <c r="A15" s="52" t="str">
        <f>COUNTIF($A$4:A14,"*")+1&amp;"."</f>
        <v>4.</v>
      </c>
      <c r="B15" s="53" t="s">
        <v>60</v>
      </c>
      <c r="C15" s="54"/>
      <c r="D15" s="52"/>
      <c r="E15" s="55"/>
      <c r="F15" s="56"/>
      <c r="G15" s="75"/>
      <c r="H15" s="79"/>
    </row>
    <row r="16" spans="1:8">
      <c r="A16" s="52"/>
      <c r="B16" s="69"/>
      <c r="C16" s="70"/>
      <c r="D16" s="71"/>
      <c r="E16" s="72"/>
      <c r="F16" s="72"/>
      <c r="G16" s="75"/>
      <c r="H16" s="77"/>
    </row>
    <row r="17" spans="1:8" ht="15">
      <c r="A17" s="52"/>
      <c r="B17" s="63" t="str">
        <f>"presjek 1-1("&amp;H17&amp;"x"&amp;I17&amp;" cm), l="&amp;J17&amp;" m"</f>
        <v>presjek 1-1(x cm), l= m</v>
      </c>
      <c r="C17" s="80" t="s">
        <v>59</v>
      </c>
      <c r="D17" s="81">
        <v>10.6</v>
      </c>
      <c r="E17" s="82"/>
      <c r="F17" s="83"/>
      <c r="G17" s="75"/>
      <c r="H17" s="68"/>
    </row>
    <row r="18" spans="1:8" ht="17.399999999999999">
      <c r="A18" s="52"/>
      <c r="B18" s="69" t="s">
        <v>28</v>
      </c>
      <c r="C18" s="70" t="s">
        <v>59</v>
      </c>
      <c r="D18" s="71">
        <f>SUM(D17:D17)</f>
        <v>10.6</v>
      </c>
      <c r="E18" s="72">
        <v>0</v>
      </c>
      <c r="F18" s="72">
        <f>D18*E18</f>
        <v>0</v>
      </c>
      <c r="G18" s="57"/>
      <c r="H18" s="84"/>
    </row>
    <row r="19" spans="1:8" ht="96.6">
      <c r="A19" s="52" t="s">
        <v>61</v>
      </c>
      <c r="B19" s="53" t="s">
        <v>133</v>
      </c>
      <c r="C19" s="54" t="s">
        <v>62</v>
      </c>
      <c r="D19" s="52">
        <v>7</v>
      </c>
      <c r="E19" s="55">
        <v>0</v>
      </c>
      <c r="F19" s="56">
        <f>D19*E19</f>
        <v>0</v>
      </c>
      <c r="G19" s="51"/>
      <c r="H19" s="73"/>
    </row>
    <row r="20" spans="1:8" ht="17.399999999999999">
      <c r="A20" s="52"/>
      <c r="B20" s="74"/>
      <c r="C20" s="54"/>
      <c r="D20" s="52"/>
      <c r="E20" s="85"/>
      <c r="F20" s="56"/>
      <c r="G20" s="51"/>
    </row>
    <row r="21" spans="1:8" ht="17.399999999999999">
      <c r="A21" s="86"/>
      <c r="B21" s="163" t="s">
        <v>63</v>
      </c>
      <c r="C21" s="163"/>
      <c r="D21" s="163"/>
      <c r="E21" s="163"/>
      <c r="F21" s="87">
        <f>SUM(F4:F20)</f>
        <v>0</v>
      </c>
      <c r="G21" s="51"/>
    </row>
    <row r="22" spans="1:8" ht="17.399999999999999">
      <c r="A22" s="88"/>
      <c r="B22" s="89"/>
      <c r="C22" s="90"/>
      <c r="D22" s="91"/>
      <c r="E22" s="92"/>
      <c r="F22" s="93"/>
      <c r="G22" s="51"/>
    </row>
    <row r="23" spans="1:8" ht="17.399999999999999">
      <c r="A23" s="94" t="s">
        <v>64</v>
      </c>
      <c r="B23" s="43" t="s">
        <v>65</v>
      </c>
      <c r="C23" s="43"/>
      <c r="D23" s="43"/>
      <c r="E23" s="43"/>
      <c r="F23" s="44"/>
      <c r="G23" s="51"/>
    </row>
    <row r="24" spans="1:8" ht="17.399999999999999">
      <c r="A24" s="52"/>
      <c r="B24" s="74"/>
      <c r="C24" s="54"/>
      <c r="D24" s="52"/>
      <c r="E24" s="85"/>
      <c r="F24" s="95"/>
      <c r="G24" s="51"/>
      <c r="H24" s="73"/>
    </row>
    <row r="25" spans="1:8" ht="110.4">
      <c r="A25" s="52" t="str">
        <f>COUNTIF($A$24:A24,"*")+1&amp;"."</f>
        <v>1.</v>
      </c>
      <c r="B25" s="53" t="s">
        <v>134</v>
      </c>
      <c r="C25" s="54" t="s">
        <v>62</v>
      </c>
      <c r="D25" s="52">
        <v>7</v>
      </c>
      <c r="E25" s="55">
        <v>0</v>
      </c>
      <c r="F25" s="56">
        <f>D25*E25</f>
        <v>0</v>
      </c>
      <c r="G25" s="57"/>
      <c r="H25" s="73"/>
    </row>
    <row r="26" spans="1:8" ht="17.399999999999999">
      <c r="A26" s="52"/>
      <c r="B26" s="53"/>
      <c r="C26" s="54"/>
      <c r="D26" s="52"/>
      <c r="E26" s="55"/>
      <c r="F26" s="56"/>
      <c r="G26" s="51"/>
      <c r="H26" s="73"/>
    </row>
    <row r="27" spans="1:8" ht="28.8">
      <c r="A27" s="52" t="str">
        <f>COUNTIF($A$24:A26,"*")+1&amp;"."</f>
        <v>2.</v>
      </c>
      <c r="B27" s="53" t="s">
        <v>66</v>
      </c>
      <c r="C27" s="54" t="s">
        <v>21</v>
      </c>
      <c r="D27" s="52">
        <v>25</v>
      </c>
      <c r="E27" s="55">
        <v>0</v>
      </c>
      <c r="F27" s="56">
        <f>D27*E27</f>
        <v>0</v>
      </c>
      <c r="G27" s="57"/>
      <c r="H27" s="96"/>
    </row>
    <row r="28" spans="1:8" ht="17.399999999999999">
      <c r="A28" s="52"/>
      <c r="B28" s="53"/>
      <c r="C28" s="54"/>
      <c r="D28" s="52"/>
      <c r="E28" s="55"/>
      <c r="F28" s="56"/>
      <c r="G28" s="51"/>
      <c r="H28" s="73"/>
    </row>
    <row r="29" spans="1:8" ht="62.55" customHeight="1">
      <c r="A29" s="52" t="str">
        <f>COUNTIF($A$24:A28,"*")+1&amp;"."</f>
        <v>3.</v>
      </c>
      <c r="B29" s="53" t="s">
        <v>67</v>
      </c>
      <c r="C29" s="54" t="s">
        <v>62</v>
      </c>
      <c r="D29" s="52">
        <v>4</v>
      </c>
      <c r="E29" s="55">
        <v>0</v>
      </c>
      <c r="F29" s="56">
        <f>D29*E29</f>
        <v>0</v>
      </c>
      <c r="G29" s="57"/>
      <c r="H29" s="73"/>
    </row>
    <row r="30" spans="1:8" ht="17.399999999999999">
      <c r="A30" s="52"/>
      <c r="B30" s="74"/>
      <c r="C30" s="54"/>
      <c r="D30" s="52"/>
      <c r="E30" s="55"/>
      <c r="F30" s="56"/>
      <c r="G30" s="51"/>
      <c r="H30" s="73"/>
    </row>
    <row r="31" spans="1:8" ht="96.6">
      <c r="A31" s="52" t="str">
        <f>COUNTIF($A$24:A30,"*")+1&amp;"."</f>
        <v>4.</v>
      </c>
      <c r="B31" s="53" t="s">
        <v>68</v>
      </c>
      <c r="C31" s="54" t="s">
        <v>21</v>
      </c>
      <c r="D31" s="52">
        <v>215</v>
      </c>
      <c r="E31" s="55">
        <v>0</v>
      </c>
      <c r="F31" s="56">
        <f>D31*E31</f>
        <v>0</v>
      </c>
      <c r="G31" s="57"/>
      <c r="H31" s="73"/>
    </row>
    <row r="32" spans="1:8" ht="17.399999999999999">
      <c r="A32" s="52"/>
      <c r="B32" s="53"/>
      <c r="C32" s="54"/>
      <c r="D32" s="52"/>
      <c r="E32" s="55"/>
      <c r="F32" s="56"/>
      <c r="G32" s="51"/>
      <c r="H32" s="73"/>
    </row>
    <row r="33" spans="1:8" ht="55.2">
      <c r="A33" s="52" t="str">
        <f>COUNTIF($A$24:A32,"*")+1&amp;"."</f>
        <v>5.</v>
      </c>
      <c r="B33" s="53" t="s">
        <v>69</v>
      </c>
      <c r="C33" s="54" t="s">
        <v>21</v>
      </c>
      <c r="D33" s="52">
        <v>380</v>
      </c>
      <c r="E33" s="55">
        <v>0</v>
      </c>
      <c r="F33" s="56">
        <f>D33*E33</f>
        <v>0</v>
      </c>
      <c r="G33" s="57"/>
      <c r="H33" s="73"/>
    </row>
    <row r="34" spans="1:8" ht="17.399999999999999">
      <c r="A34" s="52"/>
      <c r="B34" s="53"/>
      <c r="C34" s="54"/>
      <c r="D34" s="52"/>
      <c r="E34" s="55"/>
      <c r="F34" s="56"/>
      <c r="G34" s="51"/>
      <c r="H34" s="73"/>
    </row>
    <row r="35" spans="1:8" ht="27.6">
      <c r="A35" s="52" t="str">
        <f>COUNTIF($A$24:A34,"*")+1&amp;"."</f>
        <v>6.</v>
      </c>
      <c r="B35" s="53" t="s">
        <v>70</v>
      </c>
      <c r="C35" s="54" t="s">
        <v>62</v>
      </c>
      <c r="D35" s="52">
        <v>7</v>
      </c>
      <c r="E35" s="55">
        <v>0</v>
      </c>
      <c r="F35" s="56">
        <f>D35*E35</f>
        <v>0</v>
      </c>
      <c r="G35" s="57"/>
      <c r="H35" s="73"/>
    </row>
    <row r="36" spans="1:8" ht="17.399999999999999">
      <c r="A36" s="52"/>
      <c r="B36" s="74"/>
      <c r="C36" s="54"/>
      <c r="D36" s="52"/>
      <c r="E36" s="55"/>
      <c r="F36" s="56"/>
      <c r="G36" s="51"/>
      <c r="H36" s="73"/>
    </row>
    <row r="37" spans="1:8" ht="51.6">
      <c r="A37" s="167" t="str">
        <f>COUNTIF($A$24:A36,"*")+1&amp;"."</f>
        <v>7.</v>
      </c>
      <c r="B37" s="97" t="s">
        <v>71</v>
      </c>
      <c r="C37" s="167" t="s">
        <v>62</v>
      </c>
      <c r="D37" s="168">
        <v>7</v>
      </c>
      <c r="E37" s="166">
        <v>0</v>
      </c>
      <c r="F37" s="166">
        <f>D37*E37</f>
        <v>0</v>
      </c>
      <c r="G37" s="51"/>
      <c r="H37" s="100"/>
    </row>
    <row r="38" spans="1:8" ht="41.4">
      <c r="A38" s="167"/>
      <c r="B38" s="97" t="s">
        <v>72</v>
      </c>
      <c r="C38" s="167"/>
      <c r="D38" s="168"/>
      <c r="E38" s="166"/>
      <c r="F38" s="166"/>
      <c r="G38" s="51"/>
    </row>
    <row r="39" spans="1:8" ht="27.6">
      <c r="A39" s="167"/>
      <c r="B39" s="101" t="s">
        <v>73</v>
      </c>
      <c r="C39" s="167"/>
      <c r="D39" s="168"/>
      <c r="E39" s="166"/>
      <c r="F39" s="166"/>
      <c r="G39" s="51"/>
    </row>
    <row r="40" spans="1:8" ht="27.6">
      <c r="A40" s="167"/>
      <c r="B40" s="101" t="s">
        <v>74</v>
      </c>
      <c r="C40" s="167"/>
      <c r="D40" s="168"/>
      <c r="E40" s="166"/>
      <c r="F40" s="166"/>
      <c r="G40" s="51"/>
    </row>
    <row r="41" spans="1:8" ht="27.6">
      <c r="A41" s="167"/>
      <c r="B41" s="97" t="s">
        <v>75</v>
      </c>
      <c r="C41" s="167"/>
      <c r="D41" s="168"/>
      <c r="E41" s="166"/>
      <c r="F41" s="166"/>
      <c r="G41" s="51"/>
    </row>
    <row r="42" spans="1:8" ht="41.4">
      <c r="A42" s="167"/>
      <c r="B42" s="101" t="s">
        <v>76</v>
      </c>
      <c r="C42" s="167"/>
      <c r="D42" s="168"/>
      <c r="E42" s="166"/>
      <c r="F42" s="166"/>
      <c r="G42" s="51"/>
    </row>
    <row r="43" spans="1:8" ht="27.6">
      <c r="A43" s="167"/>
      <c r="B43" s="97" t="s">
        <v>77</v>
      </c>
      <c r="C43" s="167"/>
      <c r="D43" s="168"/>
      <c r="E43" s="166"/>
      <c r="F43" s="166"/>
      <c r="G43" s="51"/>
    </row>
    <row r="44" spans="1:8" ht="55.2">
      <c r="A44" s="167"/>
      <c r="B44" s="97" t="s">
        <v>78</v>
      </c>
      <c r="C44" s="167"/>
      <c r="D44" s="168"/>
      <c r="E44" s="166"/>
      <c r="F44" s="166"/>
      <c r="G44" s="51"/>
    </row>
    <row r="45" spans="1:8" ht="27.6">
      <c r="A45" s="167"/>
      <c r="B45" s="97" t="s">
        <v>79</v>
      </c>
      <c r="C45" s="167"/>
      <c r="D45" s="168"/>
      <c r="E45" s="166"/>
      <c r="F45" s="166"/>
      <c r="G45" s="51"/>
    </row>
    <row r="46" spans="1:8" ht="27.6">
      <c r="A46" s="167"/>
      <c r="B46" s="97" t="s">
        <v>80</v>
      </c>
      <c r="C46" s="167"/>
      <c r="D46" s="168"/>
      <c r="E46" s="166"/>
      <c r="F46" s="166"/>
      <c r="G46" s="51"/>
    </row>
    <row r="47" spans="1:8" ht="17.399999999999999">
      <c r="A47" s="167"/>
      <c r="B47" s="101" t="s">
        <v>81</v>
      </c>
      <c r="C47" s="167"/>
      <c r="D47" s="168"/>
      <c r="E47" s="166"/>
      <c r="F47" s="166"/>
      <c r="G47" s="51"/>
    </row>
    <row r="48" spans="1:8" ht="27.6">
      <c r="A48" s="167"/>
      <c r="B48" s="97" t="s">
        <v>82</v>
      </c>
      <c r="C48" s="167"/>
      <c r="D48" s="168"/>
      <c r="E48" s="166"/>
      <c r="F48" s="166"/>
      <c r="G48" s="51"/>
    </row>
    <row r="49" spans="1:7" ht="17.399999999999999">
      <c r="A49" s="167"/>
      <c r="B49" s="97" t="s">
        <v>83</v>
      </c>
      <c r="C49" s="167"/>
      <c r="D49" s="168"/>
      <c r="E49" s="166"/>
      <c r="F49" s="166"/>
      <c r="G49" s="51"/>
    </row>
    <row r="50" spans="1:7" ht="41.4">
      <c r="A50" s="167"/>
      <c r="B50" s="97" t="s">
        <v>84</v>
      </c>
      <c r="C50" s="167"/>
      <c r="D50" s="168"/>
      <c r="E50" s="166"/>
      <c r="F50" s="166"/>
      <c r="G50" s="51"/>
    </row>
    <row r="51" spans="1:7" ht="27.6">
      <c r="A51" s="167"/>
      <c r="B51" s="97" t="s">
        <v>85</v>
      </c>
      <c r="C51" s="167"/>
      <c r="D51" s="168"/>
      <c r="E51" s="166"/>
      <c r="F51" s="166"/>
      <c r="G51" s="51"/>
    </row>
    <row r="52" spans="1:7" ht="82.8">
      <c r="A52" s="167"/>
      <c r="B52" s="97" t="s">
        <v>86</v>
      </c>
      <c r="C52" s="167"/>
      <c r="D52" s="168"/>
      <c r="E52" s="166"/>
      <c r="F52" s="166"/>
      <c r="G52" s="51"/>
    </row>
    <row r="53" spans="1:7" ht="17.399999999999999">
      <c r="A53" s="167"/>
      <c r="B53" s="97" t="s">
        <v>87</v>
      </c>
      <c r="C53" s="167"/>
      <c r="D53" s="168"/>
      <c r="E53" s="166"/>
      <c r="F53" s="166"/>
      <c r="G53" s="51"/>
    </row>
    <row r="54" spans="1:7" ht="17.399999999999999">
      <c r="A54" s="167"/>
      <c r="B54" s="97" t="s">
        <v>88</v>
      </c>
      <c r="C54" s="167"/>
      <c r="D54" s="168"/>
      <c r="E54" s="166"/>
      <c r="F54" s="166"/>
      <c r="G54" s="51"/>
    </row>
    <row r="55" spans="1:7" ht="17.399999999999999">
      <c r="A55" s="167"/>
      <c r="B55" s="97" t="s">
        <v>89</v>
      </c>
      <c r="C55" s="167"/>
      <c r="D55" s="168"/>
      <c r="E55" s="166"/>
      <c r="F55" s="166"/>
      <c r="G55" s="51"/>
    </row>
    <row r="56" spans="1:7" ht="17.399999999999999">
      <c r="A56" s="167"/>
      <c r="B56" s="97" t="s">
        <v>90</v>
      </c>
      <c r="C56" s="167"/>
      <c r="D56" s="168"/>
      <c r="E56" s="166"/>
      <c r="F56" s="166"/>
      <c r="G56" s="51"/>
    </row>
    <row r="57" spans="1:7" ht="17.399999999999999">
      <c r="A57" s="167"/>
      <c r="B57" s="97" t="s">
        <v>91</v>
      </c>
      <c r="C57" s="167"/>
      <c r="D57" s="168"/>
      <c r="E57" s="166"/>
      <c r="F57" s="166"/>
      <c r="G57" s="51"/>
    </row>
    <row r="58" spans="1:7" ht="17.399999999999999">
      <c r="A58" s="167"/>
      <c r="B58" s="97" t="s">
        <v>92</v>
      </c>
      <c r="C58" s="167"/>
      <c r="D58" s="168"/>
      <c r="E58" s="166"/>
      <c r="F58" s="166"/>
      <c r="G58" s="51"/>
    </row>
    <row r="59" spans="1:7" ht="17.399999999999999">
      <c r="A59" s="167"/>
      <c r="B59" s="97" t="s">
        <v>93</v>
      </c>
      <c r="C59" s="167"/>
      <c r="D59" s="168"/>
      <c r="E59" s="166"/>
      <c r="F59" s="166"/>
      <c r="G59" s="51"/>
    </row>
    <row r="60" spans="1:7" ht="17.399999999999999">
      <c r="A60" s="167"/>
      <c r="B60" s="97" t="s">
        <v>94</v>
      </c>
      <c r="C60" s="167"/>
      <c r="D60" s="168"/>
      <c r="E60" s="166"/>
      <c r="F60" s="166"/>
      <c r="G60" s="51"/>
    </row>
    <row r="61" spans="1:7" ht="17.399999999999999">
      <c r="A61" s="167"/>
      <c r="B61" s="97" t="s">
        <v>95</v>
      </c>
      <c r="C61" s="167"/>
      <c r="D61" s="168"/>
      <c r="E61" s="166"/>
      <c r="F61" s="166"/>
      <c r="G61" s="51"/>
    </row>
    <row r="62" spans="1:7" ht="17.399999999999999">
      <c r="A62" s="167"/>
      <c r="B62" s="97" t="s">
        <v>96</v>
      </c>
      <c r="C62" s="167"/>
      <c r="D62" s="168"/>
      <c r="E62" s="166"/>
      <c r="F62" s="166"/>
      <c r="G62" s="51"/>
    </row>
    <row r="63" spans="1:7" ht="17.399999999999999">
      <c r="A63" s="167"/>
      <c r="B63" s="53" t="s">
        <v>97</v>
      </c>
      <c r="C63" s="167"/>
      <c r="D63" s="168"/>
      <c r="E63" s="166"/>
      <c r="F63" s="166"/>
      <c r="G63" s="51"/>
    </row>
    <row r="64" spans="1:7" ht="17.399999999999999">
      <c r="A64" s="167"/>
      <c r="B64" s="53" t="s">
        <v>98</v>
      </c>
      <c r="C64" s="167"/>
      <c r="D64" s="168"/>
      <c r="E64" s="166"/>
      <c r="F64" s="166"/>
      <c r="G64" s="51"/>
    </row>
    <row r="65" spans="1:8" ht="17.399999999999999">
      <c r="A65" s="62"/>
      <c r="B65" s="102"/>
      <c r="C65" s="62"/>
      <c r="D65" s="98"/>
      <c r="E65" s="99"/>
      <c r="F65" s="99"/>
      <c r="G65" s="51"/>
    </row>
    <row r="66" spans="1:8" ht="96.6">
      <c r="A66" s="62" t="str">
        <f>COUNTIF($A$24:A65,"*")+1&amp;"."</f>
        <v>8.</v>
      </c>
      <c r="B66" s="103" t="s">
        <v>99</v>
      </c>
      <c r="C66" s="54" t="s">
        <v>62</v>
      </c>
      <c r="D66" s="52">
        <v>7</v>
      </c>
      <c r="E66" s="55">
        <v>0</v>
      </c>
      <c r="F66" s="56">
        <f>D66*E66</f>
        <v>0</v>
      </c>
      <c r="G66" s="57"/>
    </row>
    <row r="67" spans="1:8" ht="17.399999999999999">
      <c r="A67" s="62"/>
      <c r="B67" s="103"/>
      <c r="C67" s="54"/>
      <c r="D67" s="52"/>
      <c r="E67" s="55"/>
      <c r="F67" s="56"/>
      <c r="G67" s="51"/>
    </row>
    <row r="68" spans="1:8" ht="27.6">
      <c r="A68" s="62" t="str">
        <f>COUNTIF($A$24:A67,"*")+1&amp;"."</f>
        <v>9.</v>
      </c>
      <c r="B68" s="103" t="s">
        <v>100</v>
      </c>
      <c r="C68" s="54" t="s">
        <v>101</v>
      </c>
      <c r="D68" s="52">
        <v>200</v>
      </c>
      <c r="E68" s="55">
        <v>0</v>
      </c>
      <c r="F68" s="56">
        <f>D68*E68</f>
        <v>0</v>
      </c>
      <c r="G68" s="57"/>
      <c r="H68" s="104"/>
    </row>
    <row r="69" spans="1:8" ht="17.399999999999999">
      <c r="A69" s="62"/>
      <c r="B69" s="103"/>
      <c r="C69" s="54"/>
      <c r="D69" s="52"/>
      <c r="E69" s="55"/>
      <c r="F69" s="56"/>
      <c r="G69" s="51"/>
      <c r="H69" s="104"/>
    </row>
    <row r="70" spans="1:8" ht="27.6">
      <c r="A70" s="62" t="str">
        <f>COUNTIF($A$24:A69,"*")+1&amp;"."</f>
        <v>10.</v>
      </c>
      <c r="B70" s="103" t="s">
        <v>102</v>
      </c>
      <c r="C70" s="54" t="s">
        <v>62</v>
      </c>
      <c r="D70" s="52">
        <v>12</v>
      </c>
      <c r="E70" s="55">
        <v>0</v>
      </c>
      <c r="F70" s="56">
        <f>D70*E70</f>
        <v>0</v>
      </c>
      <c r="G70" s="57"/>
      <c r="H70" s="104"/>
    </row>
    <row r="71" spans="1:8" ht="17.399999999999999">
      <c r="A71" s="62"/>
      <c r="B71" s="103"/>
      <c r="C71" s="54"/>
      <c r="D71" s="52"/>
      <c r="E71" s="55"/>
      <c r="F71" s="56"/>
      <c r="G71" s="51"/>
      <c r="H71" s="104"/>
    </row>
    <row r="72" spans="1:8" ht="110.4">
      <c r="A72" s="62" t="str">
        <f>COUNTIF($A$24:A71,"*")+1&amp;"."</f>
        <v>11.</v>
      </c>
      <c r="B72" s="103" t="s">
        <v>103</v>
      </c>
      <c r="C72" s="54" t="s">
        <v>62</v>
      </c>
      <c r="D72" s="105">
        <v>16</v>
      </c>
      <c r="E72" s="55">
        <v>0</v>
      </c>
      <c r="F72" s="56">
        <f>D72*E72</f>
        <v>0</v>
      </c>
      <c r="G72" s="57"/>
    </row>
    <row r="73" spans="1:8" ht="17.399999999999999">
      <c r="A73" s="62"/>
      <c r="B73" s="103"/>
      <c r="C73" s="54"/>
      <c r="D73" s="52"/>
      <c r="E73" s="55"/>
      <c r="F73" s="56"/>
      <c r="G73" s="51"/>
    </row>
    <row r="74" spans="1:8" ht="41.4">
      <c r="A74" s="62" t="str">
        <f>COUNTIF($A$24:A73,"*")+1&amp;"."</f>
        <v>12.</v>
      </c>
      <c r="B74" s="103" t="s">
        <v>104</v>
      </c>
      <c r="C74" s="54" t="s">
        <v>21</v>
      </c>
      <c r="D74" s="52">
        <v>185</v>
      </c>
      <c r="E74" s="55">
        <v>0</v>
      </c>
      <c r="F74" s="56">
        <f>D74*E74</f>
        <v>0</v>
      </c>
      <c r="G74" s="57"/>
    </row>
    <row r="75" spans="1:8" ht="17.399999999999999">
      <c r="A75" s="62"/>
      <c r="B75" s="103"/>
      <c r="C75" s="54"/>
      <c r="D75" s="52"/>
      <c r="E75" s="55"/>
      <c r="F75" s="56"/>
      <c r="G75" s="51"/>
    </row>
    <row r="76" spans="1:8" ht="82.8">
      <c r="A76" s="62" t="str">
        <f>COUNTIF($A$24:A75,"*")+1&amp;"."</f>
        <v>13.</v>
      </c>
      <c r="B76" s="103" t="s">
        <v>105</v>
      </c>
      <c r="C76" s="54" t="s">
        <v>62</v>
      </c>
      <c r="D76" s="52">
        <v>7</v>
      </c>
      <c r="E76" s="55">
        <v>0</v>
      </c>
      <c r="F76" s="56">
        <f>D76*E76</f>
        <v>0</v>
      </c>
      <c r="G76" s="57"/>
    </row>
    <row r="77" spans="1:8" ht="17.399999999999999">
      <c r="A77" s="62"/>
      <c r="B77" s="103"/>
      <c r="C77" s="54"/>
      <c r="D77" s="52"/>
      <c r="E77" s="55"/>
      <c r="F77" s="56"/>
      <c r="G77" s="51"/>
    </row>
    <row r="78" spans="1:8" ht="82.8">
      <c r="A78" s="62" t="str">
        <f>COUNTIF($A$24:A77,"*")+1&amp;"."</f>
        <v>14.</v>
      </c>
      <c r="B78" s="103" t="s">
        <v>106</v>
      </c>
      <c r="C78" s="54" t="s">
        <v>62</v>
      </c>
      <c r="D78" s="52">
        <v>7</v>
      </c>
      <c r="E78" s="55">
        <v>0</v>
      </c>
      <c r="F78" s="56">
        <f>D78*E78</f>
        <v>0</v>
      </c>
      <c r="G78" s="57"/>
    </row>
    <row r="79" spans="1:8" ht="17.399999999999999">
      <c r="A79" s="106"/>
      <c r="B79" s="103"/>
      <c r="C79" s="54"/>
      <c r="D79" s="52"/>
      <c r="E79" s="55"/>
      <c r="F79" s="56"/>
      <c r="G79" s="51"/>
    </row>
    <row r="80" spans="1:8" ht="17.399999999999999">
      <c r="A80" s="86"/>
      <c r="B80" s="163" t="s">
        <v>107</v>
      </c>
      <c r="C80" s="163"/>
      <c r="D80" s="163"/>
      <c r="E80" s="163"/>
      <c r="F80" s="107">
        <f>SUM(F25:F78)</f>
        <v>0</v>
      </c>
      <c r="G80" s="51"/>
      <c r="H80" s="108"/>
    </row>
    <row r="81" spans="1:8" ht="17.399999999999999">
      <c r="A81" s="62"/>
      <c r="B81" s="103"/>
      <c r="C81" s="54"/>
      <c r="D81" s="52"/>
      <c r="E81" s="85"/>
      <c r="F81" s="95"/>
      <c r="G81" s="51"/>
      <c r="H81" s="108"/>
    </row>
    <row r="82" spans="1:8" ht="17.399999999999999">
      <c r="A82" s="109"/>
      <c r="B82" s="110"/>
      <c r="C82" s="110"/>
      <c r="D82" s="110"/>
      <c r="E82" s="110"/>
      <c r="F82" s="111"/>
      <c r="G82" s="51"/>
    </row>
    <row r="83" spans="1:8" ht="17.399999999999999">
      <c r="A83" s="112" t="s">
        <v>108</v>
      </c>
      <c r="B83" s="113" t="s">
        <v>109</v>
      </c>
      <c r="C83" s="43"/>
      <c r="D83" s="43"/>
      <c r="E83" s="43"/>
      <c r="F83" s="114"/>
      <c r="G83" s="51"/>
    </row>
    <row r="84" spans="1:8" ht="96.6">
      <c r="A84" s="115" t="str">
        <f>1&amp;"."</f>
        <v>1.</v>
      </c>
      <c r="B84" s="116" t="s">
        <v>110</v>
      </c>
      <c r="C84" s="58" t="s">
        <v>111</v>
      </c>
      <c r="D84" s="59">
        <v>1</v>
      </c>
      <c r="E84" s="60">
        <v>0</v>
      </c>
      <c r="F84" s="61">
        <f>D84*E84</f>
        <v>0</v>
      </c>
      <c r="G84" s="57"/>
    </row>
    <row r="85" spans="1:8" ht="17.399999999999999">
      <c r="A85" s="115"/>
      <c r="B85" s="116"/>
      <c r="C85" s="58"/>
      <c r="D85" s="59"/>
      <c r="E85" s="60"/>
      <c r="F85" s="61"/>
      <c r="G85" s="51"/>
    </row>
    <row r="86" spans="1:8" ht="41.4">
      <c r="A86" s="115" t="s">
        <v>112</v>
      </c>
      <c r="B86" s="116" t="s">
        <v>113</v>
      </c>
      <c r="C86" s="58" t="s">
        <v>62</v>
      </c>
      <c r="D86" s="59">
        <v>1</v>
      </c>
      <c r="E86" s="60">
        <v>0</v>
      </c>
      <c r="F86" s="61">
        <f>D86*E86</f>
        <v>0</v>
      </c>
      <c r="G86" s="57"/>
    </row>
    <row r="87" spans="1:8" ht="17.399999999999999">
      <c r="A87" s="115"/>
      <c r="B87" s="116"/>
      <c r="C87" s="58"/>
      <c r="D87" s="59"/>
      <c r="E87" s="60"/>
      <c r="F87" s="61"/>
      <c r="G87" s="57"/>
    </row>
    <row r="88" spans="1:8" ht="17.399999999999999">
      <c r="A88" s="115"/>
      <c r="B88" s="163" t="s">
        <v>114</v>
      </c>
      <c r="C88" s="163"/>
      <c r="D88" s="163"/>
      <c r="E88" s="163"/>
      <c r="F88" s="117">
        <f>SUM(F84:F87)</f>
        <v>0</v>
      </c>
      <c r="G88" s="51"/>
    </row>
    <row r="89" spans="1:8" ht="17.399999999999999">
      <c r="A89" s="118"/>
      <c r="B89" s="110"/>
      <c r="C89" s="110"/>
      <c r="D89" s="110"/>
      <c r="E89" s="110"/>
      <c r="F89" s="111"/>
      <c r="G89" s="51"/>
    </row>
    <row r="90" spans="1:8" ht="17.399999999999999">
      <c r="A90" s="119"/>
      <c r="B90" s="120"/>
      <c r="C90" s="120"/>
      <c r="D90" s="120"/>
      <c r="E90" s="120"/>
      <c r="F90" s="121"/>
      <c r="G90" s="51"/>
    </row>
    <row r="91" spans="1:8" ht="18">
      <c r="A91" s="122"/>
      <c r="B91" s="123" t="s">
        <v>115</v>
      </c>
      <c r="C91" s="124"/>
      <c r="D91" s="124"/>
      <c r="E91" s="124"/>
      <c r="F91" s="125"/>
      <c r="G91" s="126"/>
    </row>
    <row r="92" spans="1:8" ht="15.6">
      <c r="A92" s="122" t="s">
        <v>25</v>
      </c>
      <c r="B92" s="127" t="s">
        <v>56</v>
      </c>
      <c r="C92" s="128" t="s">
        <v>116</v>
      </c>
      <c r="D92" s="129"/>
      <c r="E92" s="129"/>
      <c r="F92" s="130">
        <f>F21</f>
        <v>0</v>
      </c>
      <c r="G92" s="130"/>
    </row>
    <row r="93" spans="1:8" ht="15.6">
      <c r="A93" s="131" t="s">
        <v>64</v>
      </c>
      <c r="B93" s="127" t="s">
        <v>65</v>
      </c>
      <c r="C93" s="128" t="s">
        <v>116</v>
      </c>
      <c r="D93" s="129"/>
      <c r="E93" s="129"/>
      <c r="F93" s="130">
        <f>F80</f>
        <v>0</v>
      </c>
      <c r="G93" s="130"/>
    </row>
    <row r="94" spans="1:8" ht="15.6">
      <c r="A94" s="42" t="s">
        <v>108</v>
      </c>
      <c r="B94" s="132" t="s">
        <v>109</v>
      </c>
      <c r="C94" s="128" t="s">
        <v>116</v>
      </c>
      <c r="D94" s="133"/>
      <c r="E94" s="133"/>
      <c r="F94" s="134">
        <f>F88</f>
        <v>0</v>
      </c>
      <c r="G94" s="134"/>
    </row>
    <row r="95" spans="1:8" ht="15.6">
      <c r="A95" s="118"/>
      <c r="B95" s="94"/>
      <c r="C95" s="94"/>
      <c r="D95" s="94"/>
      <c r="E95" s="94"/>
      <c r="F95" s="135"/>
      <c r="G95" s="135"/>
    </row>
    <row r="96" spans="1:8">
      <c r="A96" s="118"/>
      <c r="B96" s="136"/>
      <c r="C96" s="136"/>
      <c r="D96" s="164" t="s">
        <v>117</v>
      </c>
      <c r="E96" s="165"/>
      <c r="F96" s="130">
        <f>SUM(F92:F94)</f>
        <v>0</v>
      </c>
      <c r="G96" s="130"/>
    </row>
    <row r="97" spans="1:8">
      <c r="A97" s="118"/>
      <c r="B97" s="136"/>
      <c r="C97" s="136"/>
      <c r="D97" s="164" t="s">
        <v>118</v>
      </c>
      <c r="E97" s="165"/>
      <c r="F97" s="130">
        <f>F98-F96</f>
        <v>0</v>
      </c>
      <c r="G97" s="130"/>
    </row>
    <row r="98" spans="1:8" ht="15.6">
      <c r="A98" s="137"/>
      <c r="B98" s="136"/>
      <c r="C98" s="136"/>
      <c r="D98" s="164" t="s">
        <v>119</v>
      </c>
      <c r="E98" s="165"/>
      <c r="F98" s="130">
        <f>1.25*F96</f>
        <v>0</v>
      </c>
      <c r="G98" s="130"/>
    </row>
    <row r="99" spans="1:8" ht="17.399999999999999">
      <c r="B99" s="137"/>
      <c r="C99" s="137"/>
      <c r="D99" s="138"/>
      <c r="E99" s="138"/>
      <c r="F99" s="137"/>
      <c r="G99" s="51"/>
      <c r="H99" s="139"/>
    </row>
    <row r="101" spans="1:8">
      <c r="B101" s="10" t="s">
        <v>160</v>
      </c>
      <c r="E101" s="10" t="s">
        <v>120</v>
      </c>
    </row>
    <row r="102" spans="1:8">
      <c r="H102" s="139"/>
    </row>
    <row r="103" spans="1:8">
      <c r="A103" s="22"/>
    </row>
    <row r="104" spans="1:8">
      <c r="A104" s="22"/>
      <c r="B104" s="22"/>
      <c r="C104" s="22"/>
      <c r="D104" s="22"/>
      <c r="E104" s="22"/>
    </row>
    <row r="105" spans="1:8">
      <c r="A105" s="22"/>
      <c r="B105" s="22"/>
      <c r="C105" s="22"/>
      <c r="D105" s="22"/>
      <c r="E105" s="22"/>
    </row>
    <row r="106" spans="1:8">
      <c r="A106" s="22"/>
      <c r="B106" s="22"/>
      <c r="C106" s="22"/>
      <c r="D106" s="22"/>
      <c r="E106" s="22"/>
    </row>
    <row r="107" spans="1:8">
      <c r="A107" s="22"/>
      <c r="B107" s="22"/>
      <c r="C107" s="22"/>
      <c r="D107" s="22"/>
      <c r="E107" s="22"/>
    </row>
    <row r="108" spans="1:8">
      <c r="A108" s="22"/>
      <c r="B108" s="22"/>
      <c r="C108" s="22"/>
      <c r="D108" s="22"/>
      <c r="E108" s="22"/>
    </row>
    <row r="109" spans="1:8">
      <c r="A109" s="22"/>
      <c r="B109" s="22"/>
      <c r="C109" s="22"/>
      <c r="D109" s="22"/>
      <c r="E109" s="22"/>
    </row>
    <row r="110" spans="1:8">
      <c r="A110" s="22"/>
      <c r="B110" s="22"/>
      <c r="C110" s="22"/>
      <c r="D110" s="22"/>
      <c r="E110" s="22"/>
    </row>
    <row r="111" spans="1:8">
      <c r="A111" s="22"/>
      <c r="B111" s="22"/>
      <c r="C111" s="22"/>
      <c r="D111" s="22"/>
      <c r="E111" s="22"/>
    </row>
    <row r="112" spans="1:8">
      <c r="A112" s="22"/>
      <c r="B112" s="22"/>
      <c r="C112" s="22"/>
      <c r="D112" s="22"/>
      <c r="E112" s="22"/>
    </row>
    <row r="113" spans="1:5">
      <c r="A113" s="22"/>
      <c r="B113" s="22"/>
      <c r="C113" s="22"/>
      <c r="D113" s="22"/>
      <c r="E113" s="22"/>
    </row>
    <row r="114" spans="1:5">
      <c r="A114" s="22"/>
      <c r="B114" s="22"/>
      <c r="C114" s="22"/>
      <c r="D114" s="22"/>
      <c r="E114" s="22"/>
    </row>
    <row r="115" spans="1:5">
      <c r="A115" s="22"/>
      <c r="B115" s="22"/>
      <c r="C115" s="22"/>
      <c r="D115" s="22"/>
      <c r="E115" s="22"/>
    </row>
    <row r="116" spans="1:5">
      <c r="A116" s="22"/>
      <c r="B116" s="22"/>
      <c r="C116" s="22"/>
      <c r="D116" s="22"/>
      <c r="E116" s="22"/>
    </row>
    <row r="117" spans="1:5">
      <c r="A117" s="22"/>
      <c r="B117" s="22"/>
      <c r="C117" s="22"/>
      <c r="D117" s="22"/>
      <c r="E117" s="22"/>
    </row>
    <row r="118" spans="1:5">
      <c r="A118" s="22"/>
      <c r="B118" s="22"/>
      <c r="C118" s="22"/>
      <c r="D118" s="22"/>
      <c r="E118" s="22"/>
    </row>
    <row r="119" spans="1:5">
      <c r="A119" s="22"/>
      <c r="B119" s="22"/>
      <c r="C119" s="22"/>
      <c r="D119" s="22"/>
      <c r="E119" s="22"/>
    </row>
    <row r="120" spans="1:5">
      <c r="A120" s="22"/>
      <c r="B120" s="22"/>
      <c r="C120" s="22"/>
      <c r="D120" s="22"/>
      <c r="E120" s="22"/>
    </row>
    <row r="121" spans="1:5">
      <c r="A121" s="22"/>
      <c r="B121" s="22"/>
      <c r="C121" s="22"/>
      <c r="D121" s="22"/>
      <c r="E121" s="22"/>
    </row>
    <row r="122" spans="1:5">
      <c r="A122" s="22"/>
      <c r="B122" s="22"/>
      <c r="C122" s="22"/>
      <c r="D122" s="22"/>
      <c r="E122" s="22"/>
    </row>
    <row r="123" spans="1:5">
      <c r="A123" s="22"/>
      <c r="B123" s="22"/>
      <c r="C123" s="22"/>
      <c r="D123" s="22"/>
      <c r="E123" s="22"/>
    </row>
    <row r="124" spans="1:5">
      <c r="B124" s="22"/>
      <c r="C124" s="22"/>
      <c r="D124" s="22"/>
      <c r="E124" s="22"/>
    </row>
  </sheetData>
  <mergeCells count="11">
    <mergeCell ref="F37:F64"/>
    <mergeCell ref="B21:E21"/>
    <mergeCell ref="A37:A64"/>
    <mergeCell ref="C37:C64"/>
    <mergeCell ref="D37:D64"/>
    <mergeCell ref="E37:E64"/>
    <mergeCell ref="B80:E80"/>
    <mergeCell ref="B88:E88"/>
    <mergeCell ref="D96:E96"/>
    <mergeCell ref="D97:E97"/>
    <mergeCell ref="D98:E98"/>
  </mergeCells>
  <conditionalFormatting sqref="A1:H13 G14:H14 A14:A28 B19:H26 C27:H27 B28:H28 G29:H29 B30:H30 A30:A43 C31:H31 B32:H32 G33:G35 C35:F35 H35 B36:H36 C37:G37 B37:B43 C38:H43 A44:H65529">
    <cfRule type="containsErrors" dxfId="1" priority="2" stopIfTrue="1">
      <formula>ISERROR(A1)</formula>
    </cfRule>
  </conditionalFormatting>
  <conditionalFormatting sqref="G18">
    <cfRule type="containsErrors" dxfId="0" priority="1" stopIfTrue="1">
      <formula>ISERROR(G18)</formula>
    </cfRule>
  </conditionalFormatting>
  <pageMargins left="0.7" right="0.7" top="0.75" bottom="0.75" header="0.3" footer="0.3"/>
  <pageSetup paperSize="9" orientation="portrait" r:id="rId1"/>
  <ignoredErrors>
    <ignoredError xmlns:x16r3="http://schemas.microsoft.com/office/spreadsheetml/2018/08/main" sqref="F92:F93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TROŠKOVNIK PROMETNICA K 2 </vt:lpstr>
      <vt:lpstr>GLAVNA REKAPITULACIJA</vt:lpstr>
      <vt:lpstr>TROŠKOVNIK GRAĐ. RADOVA </vt:lpstr>
      <vt:lpstr>TROŠK. ELEKTROTEHNIČKI PROJEKT</vt:lpstr>
      <vt:lpstr>TROŠKOVNIK RADOVA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Marasović</dc:creator>
  <cp:lastModifiedBy>Melita Toplak</cp:lastModifiedBy>
  <cp:lastPrinted>2025-01-26T17:11:45Z</cp:lastPrinted>
  <dcterms:created xsi:type="dcterms:W3CDTF">2023-11-22T19:49:22Z</dcterms:created>
  <dcterms:modified xsi:type="dcterms:W3CDTF">2025-05-21T06:22:16Z</dcterms:modified>
</cp:coreProperties>
</file>