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20E82004-5200-4391-A23D-FB4576E7F93C}" xr6:coauthVersionLast="47" xr6:coauthVersionMax="47" xr10:uidLastSave="{00000000-0000-0000-0000-000000000000}"/>
  <bookViews>
    <workbookView xWindow="-108" yWindow="-108" windowWidth="23256" windowHeight="13896" firstSheet="1" activeTab="2" xr2:uid="{57867DC0-E298-4FD5-A941-AAB74D1C52BE}"/>
  </bookViews>
  <sheets>
    <sheet name="TROŠKOVNIK PROMETNICA K 2 " sheetId="1" r:id="rId1"/>
    <sheet name="GLAVNA REKAPITULACIJA" sheetId="5" r:id="rId2"/>
    <sheet name="TROŠKOVNIK GRAĐ. RADOVA " sheetId="2" r:id="rId3"/>
    <sheet name="TROŠK. ELEKTROTEHNIČKI PROJEKT" sheetId="3" r:id="rId4"/>
    <sheet name="TROŠKOVNIK RADOVA " sheetId="6" r:id="rId5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6" l="1"/>
  <c r="F23" i="6"/>
  <c r="F21" i="6"/>
  <c r="A21" i="6"/>
  <c r="A23" i="6" s="1"/>
  <c r="F19" i="6"/>
  <c r="A19" i="6"/>
  <c r="F13" i="6"/>
  <c r="D11" i="6"/>
  <c r="F11" i="6" s="1"/>
  <c r="B10" i="6"/>
  <c r="A8" i="6"/>
  <c r="D6" i="6"/>
  <c r="F6" i="6" s="1"/>
  <c r="F26" i="6" l="1"/>
  <c r="F32" i="6" s="1"/>
  <c r="F15" i="6"/>
  <c r="F31" i="6" s="1"/>
  <c r="F34" i="6" l="1"/>
  <c r="F36" i="6" s="1"/>
  <c r="F35" i="6" s="1"/>
  <c r="F19" i="5"/>
  <c r="F92" i="2"/>
  <c r="F91" i="2"/>
  <c r="F95" i="2"/>
  <c r="F48" i="2"/>
  <c r="F8" i="2"/>
  <c r="F7" i="2"/>
  <c r="F9" i="2" l="1"/>
  <c r="F102" i="2" s="1"/>
  <c r="F49" i="2"/>
  <c r="F103" i="2" s="1"/>
  <c r="F96" i="2"/>
  <c r="F104" i="2" s="1"/>
  <c r="F105" i="2" l="1"/>
  <c r="F18" i="5" l="1"/>
  <c r="F20" i="5" s="1"/>
  <c r="F21" i="5" s="1"/>
  <c r="F22" i="5" s="1"/>
</calcChain>
</file>

<file path=xl/sharedStrings.xml><?xml version="1.0" encoding="utf-8"?>
<sst xmlns="http://schemas.openxmlformats.org/spreadsheetml/2006/main" count="169" uniqueCount="117">
  <si>
    <t>Investitor:</t>
  </si>
  <si>
    <t>OPĆINA MRKOPALJ</t>
  </si>
  <si>
    <t>Stari kraj 3, Mrkopalj</t>
  </si>
  <si>
    <t xml:space="preserve">OIB 48574138806 </t>
  </si>
  <si>
    <t>Građevina:</t>
  </si>
  <si>
    <t>Milivoj Štajduhar, ing.građ.</t>
  </si>
  <si>
    <t>PROMETNICA DO POSLOVNE ZONE K2 MRKOPALJ</t>
  </si>
  <si>
    <t>k.č.228, k.o. Mrkopalj Nova - IV FAZA</t>
  </si>
  <si>
    <t>R. br.</t>
  </si>
  <si>
    <t>Opis stavke</t>
  </si>
  <si>
    <t>Jed. Mjera</t>
  </si>
  <si>
    <t>Količina</t>
  </si>
  <si>
    <t>Jedinična cijena  EURO</t>
  </si>
  <si>
    <t>Ukupna cijena EURO</t>
  </si>
  <si>
    <t>6=(4*5)</t>
  </si>
  <si>
    <t>1.1.</t>
  </si>
  <si>
    <t xml:space="preserve">1.0.  </t>
  </si>
  <si>
    <t>-</t>
  </si>
  <si>
    <t>1.0.</t>
  </si>
  <si>
    <t xml:space="preserve">2.0.  </t>
  </si>
  <si>
    <t>ZEMLJANI RADOVI</t>
  </si>
  <si>
    <t>2.1.</t>
  </si>
  <si>
    <t>m</t>
  </si>
  <si>
    <t>2.0.</t>
  </si>
  <si>
    <t>Zemljani radovi ukupno:</t>
  </si>
  <si>
    <t xml:space="preserve">3.0.  </t>
  </si>
  <si>
    <t>ASFALTERSKI RADOVI</t>
  </si>
  <si>
    <t>3.1.</t>
  </si>
  <si>
    <t>m2</t>
  </si>
  <si>
    <t>Dobava i ugradnja asfaltnog sloja nogostupa AC 11 surf 50/70 debljine sloja 5 cm sukladno HRN EN 13108-1:2007. Rad obuhvaća nabavu materijala, prijevoz mješavine, prijevoz do mjesta ugradbe, ugradnju i uvaljavanje do potrebne zbijenosti te opremu i sve ostalo potrebno za izvođenje radova. Kakvoća materijala i izvedenog sloja u svemu prema hrvatskoj normi. Stavka podrazumijeva premazivanje spojeva starog i novog asfalta bitumenskom emulzijom. Obračun po m2</t>
  </si>
  <si>
    <t>3.0.</t>
  </si>
  <si>
    <t>Asfalterski radovi ukupno:</t>
  </si>
  <si>
    <t>A)</t>
  </si>
  <si>
    <t>GRAĐEVINSKI RADOVI REKAPITULACIJA</t>
  </si>
  <si>
    <t>Zemljani radovi</t>
  </si>
  <si>
    <t>Asfalterski radovi</t>
  </si>
  <si>
    <t>ukupno:</t>
  </si>
  <si>
    <t>Cijene bez PDV-a</t>
  </si>
  <si>
    <t>Ponuditelj</t>
  </si>
  <si>
    <t>Ovlašteni inženjer</t>
  </si>
  <si>
    <t>VRSTA PROJEKTA:</t>
  </si>
  <si>
    <t xml:space="preserve">ELEKTROTEHNIČKI PROJEKT
</t>
  </si>
  <si>
    <t>NAZIV PROJEKTA:</t>
  </si>
  <si>
    <t xml:space="preserve">IZGRADNJA JAVNE RASVJETE PROMETNICE U POSLOVNOJ ZONI K2 MRKOPALJ - III FAZA
</t>
  </si>
  <si>
    <t>GRAĐEVINA:</t>
  </si>
  <si>
    <t>PROMETNICA U POSLOVNOJ ZONI K2 MRKOPALJ</t>
  </si>
  <si>
    <t>INVESTITOR:</t>
  </si>
  <si>
    <t>OPĆINA MRKOPALJ 
Stari Kraj 3, 51315 Mrkopalj                         OIB: 31032803983</t>
  </si>
  <si>
    <t>RAZINA OBRADE:</t>
  </si>
  <si>
    <t>GLAVNI PROJEKT</t>
  </si>
  <si>
    <t>SADRŽAJ:</t>
  </si>
  <si>
    <t>B) TROŠKOVNIK ELEKTROINSTALATERSKIH RADOVA</t>
  </si>
  <si>
    <t>BROJ PROJEKTA:</t>
  </si>
  <si>
    <t>1992-G</t>
  </si>
  <si>
    <t>GLAVNI PROJEKTANT:</t>
  </si>
  <si>
    <t>Milivoj Štajduhar, dipl.ing.građ.</t>
  </si>
  <si>
    <t>PROJEKTANT:</t>
  </si>
  <si>
    <t>Mihael Škrabalo, mag.ing.el.</t>
  </si>
  <si>
    <t>Studeni 2023. g.</t>
  </si>
  <si>
    <t>Redni broj</t>
  </si>
  <si>
    <t>Opis</t>
  </si>
  <si>
    <t>Mjera</t>
  </si>
  <si>
    <t xml:space="preserve"> Jedinična cijena EURO </t>
  </si>
  <si>
    <t>Ukupna cijena  EURO</t>
  </si>
  <si>
    <t>kabelski kanal na poprečnom prekopu ceste</t>
  </si>
  <si>
    <t>GRAĐEVINSKI MATERIJAL I RADOVI</t>
  </si>
  <si>
    <t>pločnik / nogostup</t>
  </si>
  <si>
    <t>cesta</t>
  </si>
  <si>
    <r>
      <t>m</t>
    </r>
    <r>
      <rPr>
        <vertAlign val="superscript"/>
        <sz val="10"/>
        <rFont val="Calibri"/>
        <family val="2"/>
        <charset val="238"/>
      </rPr>
      <t>3</t>
    </r>
  </si>
  <si>
    <t>širina[cm]</t>
  </si>
  <si>
    <t>kom</t>
  </si>
  <si>
    <t>UKUPNO - A) GRAĐEVINSKI MATERIJAL I RADOVI:</t>
  </si>
  <si>
    <t>B)</t>
  </si>
  <si>
    <t>ELEKTROMATERIJAL I RADOVI</t>
  </si>
  <si>
    <t>kg</t>
  </si>
  <si>
    <t>UKUPNO - B) ELEKTROMATERIJAL I RADOVI:</t>
  </si>
  <si>
    <t>REKAPITULACIJA</t>
  </si>
  <si>
    <t>€</t>
  </si>
  <si>
    <t>UKUPNO:</t>
  </si>
  <si>
    <t>PDV 25%:</t>
  </si>
  <si>
    <t>SVEUKUPNO:</t>
  </si>
  <si>
    <t>Ponuditelj:</t>
  </si>
  <si>
    <t>GLAVNA REKAPITULACIJA:</t>
  </si>
  <si>
    <t>Građevinski radovi</t>
  </si>
  <si>
    <t>Elektromontažni radovi</t>
  </si>
  <si>
    <t>Ukupno:</t>
  </si>
  <si>
    <t>Pdv 25%:</t>
  </si>
  <si>
    <t>Sveukupno:</t>
  </si>
  <si>
    <t>br. ovl. G 1205</t>
  </si>
  <si>
    <t xml:space="preserve">  T R O Š K O V N I K   R A D O V A  </t>
  </si>
  <si>
    <t>3.2.</t>
  </si>
  <si>
    <t>Dom konzalting d.o.o.</t>
  </si>
  <si>
    <t>Broj ovl. - G 1205</t>
  </si>
  <si>
    <t>U Vrbovskom, travanj 2024</t>
  </si>
  <si>
    <t>U Vrbovskom, travanj 2024.</t>
  </si>
  <si>
    <t>AC 11 surf 50/70 AG4 M3, d= 4cm</t>
  </si>
  <si>
    <r>
      <t>Dobava i p</t>
    </r>
    <r>
      <rPr>
        <sz val="10"/>
        <color theme="1"/>
        <rFont val="Calibri"/>
        <family val="2"/>
        <scheme val="minor"/>
      </rPr>
      <t>olaganje pijeska granulacije 0-4 mm u kabelski kanal  u dva sloja. Obračun po 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ugrađenog materijala.</t>
    </r>
  </si>
  <si>
    <t>Vrbovsko, travanj 2024.</t>
  </si>
  <si>
    <t>DEMONTAŽE I RAZGRAĐIVANJA</t>
  </si>
  <si>
    <t>Strojno razgrađivanje sloja asfalta u sloju debljine 6cm sa utovarom i odvozom na trajnu deponiju, uključivo plaćanje naknade za zbrinjavanje otpada. Stavka uključuje izrezivanje spoja sa županijskoj cesti. Obračun po m2 i m</t>
  </si>
  <si>
    <t>izrezivanje asfalta</t>
  </si>
  <si>
    <t>iskop i odvoz asfalta 6cm</t>
  </si>
  <si>
    <t>Demontaže i razgrađivanja ukupno:</t>
  </si>
  <si>
    <t>Demontaže i razgrađivanja</t>
  </si>
  <si>
    <t>Nabava, doprema i ugradnja tampona na kolničku konstrukciju ceste i nogostupa granulacije 0-31,5 mm u sloju debljine do 3,0- 5cm u uvaljanom stanju sa točnošću +-1,0cm. Stavka podrazumijeva niveliranje nivelete ceste po smjeru i visini. Obračun po m2 u zbijenom stanju</t>
  </si>
  <si>
    <t>4.</t>
  </si>
  <si>
    <t xml:space="preserve">4. </t>
  </si>
  <si>
    <t>Dobava i polaganje PVC cijevi u instalacijoni  rov za polaganje kabela i cijevi u zemlju, PVC cijevi promjera 50mm, obračun po m</t>
  </si>
  <si>
    <t>1.</t>
  </si>
  <si>
    <t>Iskop i izrada temelja za sidrenje čeličnih stupova visine 8m, dimenzije temelja su 1,3x1,3x0,8m. Klasa čvrstoće betona je C25/30 . Čelik za armiranje betona temelja je B500B prema HRN EN 10080 (približno odgovara RA 400/500 i MAR 500/560), uključivo potrebnu oplatu.
Obračun po komadu.</t>
  </si>
  <si>
    <t>Dobava i ugradnja  pocinčane trake 30x4 mm. Obračun po kg</t>
  </si>
  <si>
    <t>Dobava i polaganje PVC trake za upozorenje, "POZOR ENERGETSKI KABEL", širine 120 mm, debljine 0.15 mm. Traka se polaže prema nacrtima presjeka kabelskih kanala. Obračun po m</t>
  </si>
  <si>
    <t>Spojnica križna za pocinčanu traku, vruće cinčana, sa tri pločice 3 mm 60x60 mm. Obračun po komadu</t>
  </si>
  <si>
    <t xml:space="preserve">Strojni iskop u tluC ktg, kabelskog rova dim.40/80cm , sa odlaganjem iskopanog materijala na rub iskopa. Dio materijala će služiti za zatrpavanje nakon polaganja instalacija što je uključeno u jediničnu cijenu stavke, a ostatak će se odbaciti u nasip na udaljenost do 10m uključivo planiranje. Obračun se vrši kubaturom u sraslom stanju. Obračun po m3 </t>
  </si>
  <si>
    <t>AC 22 base 50/70 AG 6 M2,  d=8,0cm</t>
  </si>
  <si>
    <t>Dobava i ugradnja asfaltnog sloja kolničke konstrukcije AC 22 base 50/70 debljine sloja 8 cm sukladno HRN EN 13108-1:2007 I AC 11 surf 50/70 debljine sloja 4 cm sukladno HRN EN 13108-1:2007. Rad obuhvaća nabavu materijala, prijevoz mješavine, prijevoz do mjesta ugradbe, ugradnju i uvaljavanje do potrebne zbijenosti te opremu i sve ostalo potrebno za izvođenje radova. Kakvoća materijala i izvedenog sloja u svemu prema hrvatskoj normi. Stavka podrazumijeva premazivanje spojeva starog i novog asfalta bitumenskom emulzijom. Obračun po m2</t>
  </si>
  <si>
    <t>AC  11 surf 50/70 AG4 M3, d= 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</si>
</sst>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[Red]#,##0.00"/>
    <numFmt numFmtId="165" formatCode="#,##0.00&quot; kn&quot;;[Red]\-#,##0.00&quot; kn&quot;"/>
    <numFmt numFmtId="166" formatCode="#,##0.00\ &quot;kn&quot;"/>
    <numFmt numFmtId="167" formatCode="#,##0.00\ [$€-1]"/>
    <numFmt numFmtId="168" formatCode="0.0"/>
  </numFmts>
  <fonts count="3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8"/>
      <name val="Arial"/>
      <family val="2"/>
      <charset val="238"/>
    </font>
    <font>
      <sz val="10"/>
      <name val="Arial"/>
      <family val="2"/>
      <charset val="128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i/>
      <sz val="10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Times_CRO"/>
    </font>
    <font>
      <vertAlign val="superscript"/>
      <sz val="10"/>
      <name val="Calibri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16" fillId="0" borderId="0"/>
    <xf numFmtId="0" fontId="19" fillId="0" borderId="0"/>
    <xf numFmtId="0" fontId="19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7" xfId="0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7" xfId="0" applyNumberForma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8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top"/>
    </xf>
    <xf numFmtId="0" fontId="5" fillId="0" borderId="0" xfId="0" applyFont="1"/>
    <xf numFmtId="165" fontId="5" fillId="0" borderId="0" xfId="0" applyNumberFormat="1" applyFont="1"/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10" fillId="0" borderId="0" xfId="0" applyFont="1"/>
    <xf numFmtId="0" fontId="11" fillId="0" borderId="0" xfId="0" applyFont="1"/>
    <xf numFmtId="165" fontId="6" fillId="0" borderId="0" xfId="0" applyNumberFormat="1" applyFont="1"/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66" fontId="15" fillId="0" borderId="14" xfId="0" applyNumberFormat="1" applyFont="1" applyBorder="1" applyAlignment="1">
      <alignment horizontal="center" vertical="center" wrapText="1"/>
    </xf>
    <xf numFmtId="166" fontId="15" fillId="0" borderId="13" xfId="1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167" fontId="15" fillId="0" borderId="15" xfId="0" applyNumberFormat="1" applyFont="1" applyBorder="1" applyAlignment="1">
      <alignment horizontal="center" vertical="center" wrapText="1"/>
    </xf>
    <xf numFmtId="167" fontId="15" fillId="0" borderId="15" xfId="1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5" fillId="0" borderId="18" xfId="2" applyFont="1" applyBorder="1" applyAlignment="1">
      <alignment horizontal="center" vertical="center" wrapText="1"/>
    </xf>
    <xf numFmtId="168" fontId="15" fillId="0" borderId="18" xfId="2" applyNumberFormat="1" applyFont="1" applyBorder="1" applyAlignment="1">
      <alignment horizontal="center" vertical="center"/>
    </xf>
    <xf numFmtId="167" fontId="15" fillId="0" borderId="18" xfId="0" applyNumberFormat="1" applyFont="1" applyBorder="1" applyAlignment="1">
      <alignment horizontal="center" vertical="center" wrapText="1"/>
    </xf>
    <xf numFmtId="167" fontId="15" fillId="0" borderId="18" xfId="1" applyNumberFormat="1" applyFont="1" applyBorder="1" applyAlignment="1">
      <alignment horizontal="center" vertical="center"/>
    </xf>
    <xf numFmtId="0" fontId="21" fillId="0" borderId="8" xfId="2" applyFont="1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5" fillId="0" borderId="16" xfId="2" applyFont="1" applyBorder="1" applyAlignment="1">
      <alignment horizontal="center" vertical="center" wrapText="1"/>
    </xf>
    <xf numFmtId="168" fontId="15" fillId="0" borderId="16" xfId="2" applyNumberFormat="1" applyFont="1" applyBorder="1" applyAlignment="1">
      <alignment horizontal="center" vertical="center"/>
    </xf>
    <xf numFmtId="167" fontId="15" fillId="0" borderId="16" xfId="2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0" fontId="22" fillId="0" borderId="0" xfId="2" applyFont="1"/>
    <xf numFmtId="0" fontId="23" fillId="0" borderId="0" xfId="3" applyFont="1" applyAlignment="1">
      <alignment horizontal="right"/>
    </xf>
    <xf numFmtId="0" fontId="24" fillId="0" borderId="0" xfId="2" applyFont="1" applyAlignment="1">
      <alignment vertical="center"/>
    </xf>
    <xf numFmtId="166" fontId="15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7" fontId="25" fillId="0" borderId="15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justify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166" fontId="15" fillId="0" borderId="20" xfId="0" applyNumberFormat="1" applyFont="1" applyBorder="1" applyAlignment="1">
      <alignment horizontal="center" vertical="center" wrapText="1"/>
    </xf>
    <xf numFmtId="166" fontId="15" fillId="0" borderId="21" xfId="1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6" fontId="15" fillId="0" borderId="15" xfId="1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167" fontId="2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5" fillId="0" borderId="20" xfId="0" applyFont="1" applyBorder="1" applyAlignment="1">
      <alignment horizontal="right" vertical="center"/>
    </xf>
    <xf numFmtId="166" fontId="25" fillId="0" borderId="2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2" xfId="0" applyFont="1" applyBorder="1" applyAlignment="1">
      <alignment horizontal="right" vertical="center"/>
    </xf>
    <xf numFmtId="166" fontId="25" fillId="0" borderId="12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0" fontId="25" fillId="0" borderId="5" xfId="0" applyFont="1" applyBorder="1" applyAlignment="1">
      <alignment horizontal="right" vertical="center"/>
    </xf>
    <xf numFmtId="166" fontId="25" fillId="0" borderId="24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left" vertical="center"/>
    </xf>
    <xf numFmtId="49" fontId="15" fillId="0" borderId="25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right" vertical="center"/>
    </xf>
    <xf numFmtId="166" fontId="25" fillId="0" borderId="26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66" fontId="0" fillId="0" borderId="0" xfId="0" applyNumberFormat="1" applyAlignment="1">
      <alignment vertical="center"/>
    </xf>
    <xf numFmtId="164" fontId="0" fillId="0" borderId="0" xfId="0" applyNumberFormat="1"/>
    <xf numFmtId="164" fontId="0" fillId="0" borderId="7" xfId="0" applyNumberFormat="1" applyBorder="1"/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/>
    </xf>
    <xf numFmtId="164" fontId="0" fillId="0" borderId="28" xfId="0" applyNumberFormat="1" applyBorder="1" applyAlignment="1">
      <alignment horizontal="right"/>
    </xf>
    <xf numFmtId="0" fontId="0" fillId="0" borderId="28" xfId="0" applyBorder="1"/>
    <xf numFmtId="0" fontId="12" fillId="0" borderId="2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 vertical="center" wrapText="1"/>
    </xf>
    <xf numFmtId="0" fontId="0" fillId="3" borderId="8" xfId="0" applyFill="1" applyBorder="1" applyAlignment="1">
      <alignment vertical="center"/>
    </xf>
    <xf numFmtId="0" fontId="13" fillId="3" borderId="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5" fillId="0" borderId="15" xfId="0" applyFont="1" applyBorder="1" applyAlignment="1">
      <alignment horizontal="right" vertical="center"/>
    </xf>
    <xf numFmtId="0" fontId="25" fillId="0" borderId="2" xfId="0" applyFont="1" applyBorder="1" applyAlignment="1">
      <alignment horizontal="right" vertical="center"/>
    </xf>
    <xf numFmtId="0" fontId="25" fillId="0" borderId="27" xfId="0" applyFont="1" applyBorder="1" applyAlignment="1">
      <alignment horizontal="right" vertical="center"/>
    </xf>
  </cellXfs>
  <cellStyles count="4">
    <cellStyle name="Normal 5" xfId="2" xr:uid="{E7B6DB50-8CF0-4D8E-AA15-13BD330A208C}"/>
    <cellStyle name="Normal_TROŠKOVNIK - KAM - ŽUTO" xfId="1" xr:uid="{3DBA940D-1A00-4205-8888-30CFC00EB847}"/>
    <cellStyle name="Normalno" xfId="0" builtinId="0"/>
    <cellStyle name="Normalno 4" xfId="3" xr:uid="{D9BDC2B3-1563-4603-AB2C-9EAF9F4F1D45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28F2B-5D77-44A2-BB91-FC4D7C023A3E}">
  <dimension ref="B2:J44"/>
  <sheetViews>
    <sheetView topLeftCell="A32" zoomScale="150" zoomScaleNormal="150" workbookViewId="0">
      <selection activeCell="F36" sqref="F36"/>
    </sheetView>
  </sheetViews>
  <sheetFormatPr defaultRowHeight="14.4"/>
  <cols>
    <col min="1" max="1" width="5.109375" customWidth="1"/>
  </cols>
  <sheetData>
    <row r="2" spans="2:4">
      <c r="B2" s="1" t="s">
        <v>0</v>
      </c>
      <c r="C2" s="1" t="s">
        <v>1</v>
      </c>
      <c r="D2" s="1"/>
    </row>
    <row r="3" spans="2:4">
      <c r="C3" t="s">
        <v>2</v>
      </c>
    </row>
    <row r="4" spans="2:4">
      <c r="C4" t="s">
        <v>3</v>
      </c>
    </row>
    <row r="6" spans="2:4">
      <c r="B6" s="2" t="s">
        <v>4</v>
      </c>
      <c r="C6" t="s">
        <v>6</v>
      </c>
    </row>
    <row r="7" spans="2:4">
      <c r="B7" s="2"/>
      <c r="C7" t="s">
        <v>7</v>
      </c>
    </row>
    <row r="20" spans="2:10" ht="18">
      <c r="B20" s="117" t="s">
        <v>89</v>
      </c>
      <c r="C20" s="117"/>
      <c r="D20" s="117"/>
      <c r="E20" s="117"/>
      <c r="F20" s="117"/>
      <c r="G20" s="117"/>
      <c r="H20" s="117"/>
      <c r="I20" s="117"/>
      <c r="J20" s="117"/>
    </row>
    <row r="21" spans="2:10">
      <c r="D21" s="118"/>
      <c r="E21" s="118"/>
      <c r="F21" s="118"/>
      <c r="G21" s="118"/>
      <c r="H21" s="118"/>
    </row>
    <row r="42" spans="2:8">
      <c r="H42" t="s">
        <v>91</v>
      </c>
    </row>
    <row r="43" spans="2:8">
      <c r="B43" t="s">
        <v>93</v>
      </c>
      <c r="H43" t="s">
        <v>5</v>
      </c>
    </row>
    <row r="44" spans="2:8">
      <c r="H44" t="s">
        <v>92</v>
      </c>
    </row>
  </sheetData>
  <mergeCells count="2">
    <mergeCell ref="B20:J20"/>
    <mergeCell ref="D21:H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0C1E5-BDA3-49CE-8116-E13296D6C22B}">
  <dimension ref="A3:F32"/>
  <sheetViews>
    <sheetView zoomScale="150" zoomScaleNormal="150" workbookViewId="0">
      <selection activeCell="C2" sqref="C2"/>
    </sheetView>
  </sheetViews>
  <sheetFormatPr defaultRowHeight="14.4"/>
  <cols>
    <col min="1" max="1" width="4.5546875" style="7" customWidth="1"/>
    <col min="2" max="2" width="11.88671875" customWidth="1"/>
    <col min="3" max="3" width="44.109375" customWidth="1"/>
    <col min="4" max="4" width="7.5546875" customWidth="1"/>
    <col min="6" max="6" width="11.88671875" style="106" customWidth="1"/>
  </cols>
  <sheetData>
    <row r="3" spans="2:4">
      <c r="B3" s="1" t="s">
        <v>0</v>
      </c>
      <c r="C3" s="1" t="s">
        <v>1</v>
      </c>
      <c r="D3" s="1"/>
    </row>
    <row r="4" spans="2:4">
      <c r="C4" t="s">
        <v>2</v>
      </c>
    </row>
    <row r="5" spans="2:4">
      <c r="C5" t="s">
        <v>3</v>
      </c>
    </row>
    <row r="7" spans="2:4">
      <c r="B7" s="2" t="s">
        <v>4</v>
      </c>
      <c r="C7" s="1" t="s">
        <v>6</v>
      </c>
    </row>
    <row r="8" spans="2:4">
      <c r="B8" s="2"/>
      <c r="C8" t="s">
        <v>7</v>
      </c>
    </row>
    <row r="16" spans="2:4">
      <c r="B16" s="1" t="s">
        <v>82</v>
      </c>
      <c r="C16" s="1"/>
    </row>
    <row r="18" spans="1:6">
      <c r="A18" s="7" t="s">
        <v>32</v>
      </c>
      <c r="B18" t="s">
        <v>83</v>
      </c>
      <c r="F18" s="106">
        <f>'TROŠKOVNIK GRAĐ. RADOVA '!F105</f>
        <v>0</v>
      </c>
    </row>
    <row r="19" spans="1:6">
      <c r="A19" s="18" t="s">
        <v>72</v>
      </c>
      <c r="B19" s="12" t="s">
        <v>84</v>
      </c>
      <c r="C19" s="12"/>
      <c r="D19" s="12"/>
      <c r="E19" s="12"/>
      <c r="F19" s="107">
        <f>'TROŠKOVNIK RADOVA '!F34</f>
        <v>0</v>
      </c>
    </row>
    <row r="20" spans="1:6">
      <c r="B20" t="s">
        <v>85</v>
      </c>
      <c r="F20" s="106">
        <f>SUM(F18:F19)</f>
        <v>0</v>
      </c>
    </row>
    <row r="21" spans="1:6">
      <c r="A21" s="18"/>
      <c r="B21" s="12" t="s">
        <v>86</v>
      </c>
      <c r="C21" s="12"/>
      <c r="D21" s="12"/>
      <c r="E21" s="12"/>
      <c r="F21" s="107">
        <f>F20*25%</f>
        <v>0</v>
      </c>
    </row>
    <row r="22" spans="1:6">
      <c r="B22" t="s">
        <v>87</v>
      </c>
      <c r="F22" s="106">
        <f>SUM(F20,F21)</f>
        <v>0</v>
      </c>
    </row>
    <row r="30" spans="1:6">
      <c r="B30" t="s">
        <v>94</v>
      </c>
      <c r="D30" t="s">
        <v>39</v>
      </c>
    </row>
    <row r="31" spans="1:6">
      <c r="D31" t="s">
        <v>5</v>
      </c>
    </row>
    <row r="32" spans="1:6">
      <c r="D32" t="s">
        <v>88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C7F47-1C2B-4D32-A6D2-5E11EDD54926}">
  <dimension ref="A1:F110"/>
  <sheetViews>
    <sheetView tabSelected="1" topLeftCell="A91" zoomScale="110" zoomScaleNormal="110" workbookViewId="0">
      <selection activeCell="B95" sqref="B95"/>
    </sheetView>
  </sheetViews>
  <sheetFormatPr defaultRowHeight="14.4"/>
  <cols>
    <col min="1" max="1" width="5" style="20" customWidth="1"/>
    <col min="2" max="2" width="44.33203125" style="9" customWidth="1"/>
    <col min="3" max="3" width="8.88671875" style="7"/>
    <col min="4" max="6" width="8.88671875" style="15"/>
  </cols>
  <sheetData>
    <row r="1" spans="1:6">
      <c r="A1" s="23" t="s">
        <v>16</v>
      </c>
      <c r="B1" s="8" t="s">
        <v>98</v>
      </c>
      <c r="C1" s="17"/>
      <c r="D1" s="13"/>
      <c r="E1" s="13"/>
      <c r="F1" s="14"/>
    </row>
    <row r="2" spans="1:6">
      <c r="A2" s="121" t="s">
        <v>8</v>
      </c>
      <c r="B2" s="123" t="s">
        <v>9</v>
      </c>
      <c r="C2" s="125" t="s">
        <v>10</v>
      </c>
      <c r="D2" s="127" t="s">
        <v>11</v>
      </c>
      <c r="E2" s="119" t="s">
        <v>12</v>
      </c>
      <c r="F2" s="119" t="s">
        <v>13</v>
      </c>
    </row>
    <row r="3" spans="1:6" ht="19.2" customHeight="1">
      <c r="A3" s="122"/>
      <c r="B3" s="124"/>
      <c r="C3" s="126"/>
      <c r="D3" s="128"/>
      <c r="E3" s="120"/>
      <c r="F3" s="120"/>
    </row>
    <row r="4" spans="1:6">
      <c r="A4" s="19">
        <v>1</v>
      </c>
      <c r="B4" s="3"/>
      <c r="C4" s="4">
        <v>3</v>
      </c>
      <c r="D4" s="5">
        <v>4</v>
      </c>
      <c r="E4" s="6">
        <v>5</v>
      </c>
      <c r="F4" s="6" t="s">
        <v>14</v>
      </c>
    </row>
    <row r="6" spans="1:6" ht="72">
      <c r="A6" s="20" t="s">
        <v>15</v>
      </c>
      <c r="B6" s="9" t="s">
        <v>99</v>
      </c>
    </row>
    <row r="7" spans="1:6">
      <c r="A7" s="20" t="s">
        <v>17</v>
      </c>
      <c r="B7" s="9" t="s">
        <v>100</v>
      </c>
      <c r="C7" s="7" t="s">
        <v>22</v>
      </c>
      <c r="D7" s="15">
        <v>12</v>
      </c>
      <c r="E7" s="15">
        <v>0</v>
      </c>
      <c r="F7" s="15">
        <f>D7*E7</f>
        <v>0</v>
      </c>
    </row>
    <row r="8" spans="1:6">
      <c r="A8" s="21" t="s">
        <v>17</v>
      </c>
      <c r="B8" s="11" t="s">
        <v>101</v>
      </c>
      <c r="C8" s="18" t="s">
        <v>28</v>
      </c>
      <c r="D8" s="16">
        <v>140</v>
      </c>
      <c r="E8" s="16">
        <v>0</v>
      </c>
      <c r="F8" s="16">
        <f>D8*E8</f>
        <v>0</v>
      </c>
    </row>
    <row r="9" spans="1:6">
      <c r="A9" s="20" t="s">
        <v>18</v>
      </c>
      <c r="B9" s="9" t="s">
        <v>102</v>
      </c>
      <c r="F9" s="15">
        <f>SUM(F7:F8)</f>
        <v>0</v>
      </c>
    </row>
    <row r="43" spans="1:6">
      <c r="A43" s="23" t="s">
        <v>19</v>
      </c>
      <c r="B43" s="8" t="s">
        <v>20</v>
      </c>
      <c r="C43" s="17"/>
      <c r="D43" s="13"/>
      <c r="E43" s="13"/>
      <c r="F43" s="14"/>
    </row>
    <row r="44" spans="1:6">
      <c r="A44" s="121" t="s">
        <v>8</v>
      </c>
      <c r="B44" s="123" t="s">
        <v>9</v>
      </c>
      <c r="C44" s="125" t="s">
        <v>10</v>
      </c>
      <c r="D44" s="127" t="s">
        <v>11</v>
      </c>
      <c r="E44" s="119" t="s">
        <v>12</v>
      </c>
      <c r="F44" s="119" t="s">
        <v>13</v>
      </c>
    </row>
    <row r="45" spans="1:6" ht="19.2" customHeight="1">
      <c r="A45" s="122"/>
      <c r="B45" s="124"/>
      <c r="C45" s="126"/>
      <c r="D45" s="128"/>
      <c r="E45" s="120"/>
      <c r="F45" s="120"/>
    </row>
    <row r="46" spans="1:6">
      <c r="A46" s="19">
        <v>1</v>
      </c>
      <c r="B46" s="3"/>
      <c r="C46" s="4">
        <v>3</v>
      </c>
      <c r="D46" s="5">
        <v>4</v>
      </c>
      <c r="E46" s="6">
        <v>5</v>
      </c>
      <c r="F46" s="6" t="s">
        <v>14</v>
      </c>
    </row>
    <row r="48" spans="1:6" s="112" customFormat="1" ht="71.400000000000006" customHeight="1" thickBot="1">
      <c r="A48" s="108" t="s">
        <v>21</v>
      </c>
      <c r="B48" s="109" t="s">
        <v>104</v>
      </c>
      <c r="C48" s="110" t="s">
        <v>28</v>
      </c>
      <c r="D48" s="111">
        <v>90</v>
      </c>
      <c r="E48" s="111">
        <v>0</v>
      </c>
      <c r="F48" s="111">
        <f t="shared" ref="F48" si="0">D48*E48</f>
        <v>0</v>
      </c>
    </row>
    <row r="49" spans="1:6">
      <c r="A49" s="20" t="s">
        <v>23</v>
      </c>
      <c r="B49" s="9" t="s">
        <v>24</v>
      </c>
      <c r="F49" s="15">
        <f>SUM(F48:F48)</f>
        <v>0</v>
      </c>
    </row>
    <row r="85" spans="1:6">
      <c r="A85" s="23" t="s">
        <v>25</v>
      </c>
      <c r="B85" s="8" t="s">
        <v>26</v>
      </c>
      <c r="C85" s="17"/>
      <c r="D85" s="13"/>
      <c r="E85" s="13"/>
      <c r="F85" s="14"/>
    </row>
    <row r="86" spans="1:6">
      <c r="A86" s="121" t="s">
        <v>8</v>
      </c>
      <c r="B86" s="123" t="s">
        <v>9</v>
      </c>
      <c r="C86" s="125" t="s">
        <v>10</v>
      </c>
      <c r="D86" s="127" t="s">
        <v>11</v>
      </c>
      <c r="E86" s="119" t="s">
        <v>12</v>
      </c>
      <c r="F86" s="119" t="s">
        <v>13</v>
      </c>
    </row>
    <row r="87" spans="1:6" ht="18" customHeight="1">
      <c r="A87" s="122"/>
      <c r="B87" s="124"/>
      <c r="C87" s="126"/>
      <c r="D87" s="128"/>
      <c r="E87" s="120"/>
      <c r="F87" s="120"/>
    </row>
    <row r="88" spans="1:6">
      <c r="A88" s="19">
        <v>1</v>
      </c>
      <c r="B88" s="3"/>
      <c r="C88" s="4">
        <v>3</v>
      </c>
      <c r="D88" s="5">
        <v>4</v>
      </c>
      <c r="E88" s="6">
        <v>5</v>
      </c>
      <c r="F88" s="6" t="s">
        <v>14</v>
      </c>
    </row>
    <row r="90" spans="1:6" ht="158.55000000000001" customHeight="1">
      <c r="A90" s="20" t="s">
        <v>27</v>
      </c>
      <c r="B90" s="9" t="s">
        <v>115</v>
      </c>
    </row>
    <row r="91" spans="1:6">
      <c r="A91" s="20" t="s">
        <v>17</v>
      </c>
      <c r="B91" s="9" t="s">
        <v>95</v>
      </c>
      <c r="C91" s="7" t="s">
        <v>28</v>
      </c>
      <c r="D91" s="15">
        <v>1420</v>
      </c>
      <c r="E91" s="15">
        <v>0</v>
      </c>
      <c r="F91" s="15">
        <f t="shared" ref="F91:F92" si="1">D91*E91</f>
        <v>0</v>
      </c>
    </row>
    <row r="92" spans="1:6">
      <c r="A92" s="20" t="s">
        <v>17</v>
      </c>
      <c r="B92" s="9" t="s">
        <v>114</v>
      </c>
      <c r="C92" s="7" t="s">
        <v>28</v>
      </c>
      <c r="D92" s="15">
        <v>1420</v>
      </c>
      <c r="E92" s="15">
        <v>0</v>
      </c>
      <c r="F92" s="15">
        <f t="shared" si="1"/>
        <v>0</v>
      </c>
    </row>
    <row r="94" spans="1:6" ht="144">
      <c r="A94" s="20" t="s">
        <v>90</v>
      </c>
      <c r="B94" s="9" t="s">
        <v>29</v>
      </c>
    </row>
    <row r="95" spans="1:6">
      <c r="A95" s="21" t="s">
        <v>17</v>
      </c>
      <c r="B95" s="11" t="s">
        <v>116</v>
      </c>
      <c r="C95" s="18" t="s">
        <v>28</v>
      </c>
      <c r="D95" s="16">
        <v>550</v>
      </c>
      <c r="E95" s="16">
        <v>0</v>
      </c>
      <c r="F95" s="16">
        <f>D95*E95</f>
        <v>0</v>
      </c>
    </row>
    <row r="96" spans="1:6">
      <c r="A96" s="20" t="s">
        <v>30</v>
      </c>
      <c r="B96" s="9" t="s">
        <v>31</v>
      </c>
      <c r="F96" s="15">
        <f>SUM(F91:F95)</f>
        <v>0</v>
      </c>
    </row>
    <row r="100" spans="1:6">
      <c r="A100" s="20" t="s">
        <v>32</v>
      </c>
      <c r="B100" s="9" t="s">
        <v>33</v>
      </c>
    </row>
    <row r="102" spans="1:6">
      <c r="A102" s="20" t="s">
        <v>18</v>
      </c>
      <c r="B102" s="9" t="s">
        <v>103</v>
      </c>
      <c r="F102" s="15">
        <f>F9</f>
        <v>0</v>
      </c>
    </row>
    <row r="103" spans="1:6">
      <c r="A103" s="20" t="s">
        <v>23</v>
      </c>
      <c r="B103" s="9" t="s">
        <v>34</v>
      </c>
      <c r="F103" s="15">
        <f>F49</f>
        <v>0</v>
      </c>
    </row>
    <row r="104" spans="1:6">
      <c r="A104" s="21" t="s">
        <v>30</v>
      </c>
      <c r="B104" s="11" t="s">
        <v>35</v>
      </c>
      <c r="C104" s="18"/>
      <c r="D104" s="16"/>
      <c r="E104" s="16"/>
      <c r="F104" s="16">
        <f>F96</f>
        <v>0</v>
      </c>
    </row>
    <row r="105" spans="1:6">
      <c r="A105" s="20" t="s">
        <v>32</v>
      </c>
      <c r="B105" s="9" t="s">
        <v>85</v>
      </c>
      <c r="F105" s="15">
        <f>SUM(F102:F104)</f>
        <v>0</v>
      </c>
    </row>
    <row r="107" spans="1:6">
      <c r="B107" s="9" t="s">
        <v>37</v>
      </c>
    </row>
    <row r="109" spans="1:6">
      <c r="B109" s="9" t="s">
        <v>38</v>
      </c>
      <c r="D109" s="15" t="s">
        <v>39</v>
      </c>
    </row>
    <row r="110" spans="1:6">
      <c r="C110" s="129" t="s">
        <v>5</v>
      </c>
      <c r="D110" s="129"/>
      <c r="E110" s="129"/>
    </row>
  </sheetData>
  <mergeCells count="19">
    <mergeCell ref="C110:E110"/>
    <mergeCell ref="A86:A87"/>
    <mergeCell ref="B86:B87"/>
    <mergeCell ref="C86:C87"/>
    <mergeCell ref="D86:D87"/>
    <mergeCell ref="E86:E87"/>
    <mergeCell ref="F86:F87"/>
    <mergeCell ref="A44:A45"/>
    <mergeCell ref="B44:B45"/>
    <mergeCell ref="C44:C45"/>
    <mergeCell ref="D44:D45"/>
    <mergeCell ref="E44:E45"/>
    <mergeCell ref="F44:F45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D6D9-0837-4966-852E-E0AA08E79EF0}">
  <dimension ref="B1:F31"/>
  <sheetViews>
    <sheetView topLeftCell="A10" zoomScale="150" zoomScaleNormal="150" workbookViewId="0">
      <selection activeCell="D27" sqref="D27"/>
    </sheetView>
  </sheetViews>
  <sheetFormatPr defaultRowHeight="14.4"/>
  <cols>
    <col min="3" max="3" width="13.44140625" customWidth="1"/>
    <col min="4" max="4" width="29.21875" customWidth="1"/>
  </cols>
  <sheetData>
    <row r="1" spans="2:6">
      <c r="B1" s="24"/>
      <c r="C1" s="24"/>
      <c r="D1" s="24"/>
      <c r="E1" s="24"/>
      <c r="F1" s="25"/>
    </row>
    <row r="2" spans="2:6">
      <c r="B2" s="24"/>
      <c r="C2" s="24"/>
      <c r="D2" s="24"/>
      <c r="E2" s="24"/>
      <c r="F2" s="25"/>
    </row>
    <row r="3" spans="2:6">
      <c r="B3" s="24"/>
      <c r="C3" s="24"/>
      <c r="D3" s="24"/>
      <c r="E3" s="24"/>
      <c r="F3" s="25"/>
    </row>
    <row r="4" spans="2:6" ht="27">
      <c r="B4" s="130" t="s">
        <v>40</v>
      </c>
      <c r="C4" s="131"/>
      <c r="D4" s="26" t="s">
        <v>41</v>
      </c>
      <c r="F4" s="25"/>
    </row>
    <row r="5" spans="2:6">
      <c r="B5" s="27"/>
      <c r="C5" s="27"/>
      <c r="D5" s="24"/>
      <c r="E5" s="24"/>
      <c r="F5" s="25"/>
    </row>
    <row r="6" spans="2:6" ht="53.4">
      <c r="B6" s="130" t="s">
        <v>42</v>
      </c>
      <c r="C6" s="131"/>
      <c r="D6" s="28" t="s">
        <v>43</v>
      </c>
      <c r="F6" s="25"/>
    </row>
    <row r="7" spans="2:6">
      <c r="B7" s="27"/>
      <c r="C7" s="27"/>
      <c r="D7" s="24"/>
      <c r="E7" s="24"/>
      <c r="F7" s="25"/>
    </row>
    <row r="8" spans="2:6" ht="26.4">
      <c r="B8" s="130" t="s">
        <v>44</v>
      </c>
      <c r="C8" s="131"/>
      <c r="D8" s="29" t="s">
        <v>45</v>
      </c>
      <c r="F8" s="25"/>
    </row>
    <row r="9" spans="2:6">
      <c r="B9" s="24"/>
      <c r="C9" s="24"/>
      <c r="D9" s="30"/>
      <c r="F9" s="25"/>
    </row>
    <row r="10" spans="2:6" ht="40.200000000000003">
      <c r="B10" s="31" t="s">
        <v>46</v>
      </c>
      <c r="C10" s="24"/>
      <c r="D10" s="32" t="s">
        <v>47</v>
      </c>
      <c r="F10" s="33"/>
    </row>
    <row r="11" spans="2:6">
      <c r="B11" s="34"/>
      <c r="C11" s="24"/>
      <c r="D11" s="24"/>
      <c r="F11" s="25"/>
    </row>
    <row r="12" spans="2:6">
      <c r="B12" s="34" t="s">
        <v>48</v>
      </c>
      <c r="C12" s="24"/>
      <c r="D12" s="35" t="s">
        <v>49</v>
      </c>
      <c r="F12" s="25"/>
    </row>
    <row r="13" spans="2:6">
      <c r="B13" s="34"/>
      <c r="C13" s="24"/>
      <c r="D13" s="24"/>
      <c r="F13" s="25"/>
    </row>
    <row r="14" spans="2:6">
      <c r="B14" s="34" t="s">
        <v>50</v>
      </c>
      <c r="C14" s="24"/>
      <c r="D14" s="36" t="s">
        <v>51</v>
      </c>
      <c r="F14" s="25"/>
    </row>
    <row r="15" spans="2:6">
      <c r="B15" s="34"/>
      <c r="C15" s="24"/>
      <c r="D15" s="36"/>
      <c r="F15" s="25"/>
    </row>
    <row r="16" spans="2:6">
      <c r="B16" s="34"/>
      <c r="C16" s="24"/>
      <c r="D16" s="24"/>
      <c r="F16" s="25"/>
    </row>
    <row r="17" spans="2:6">
      <c r="B17" s="34"/>
      <c r="C17" s="24"/>
      <c r="D17" s="24"/>
      <c r="F17" s="25"/>
    </row>
    <row r="18" spans="2:6">
      <c r="B18" s="34" t="s">
        <v>52</v>
      </c>
      <c r="C18" s="24"/>
      <c r="D18" s="1" t="s">
        <v>53</v>
      </c>
      <c r="F18" s="37"/>
    </row>
    <row r="19" spans="2:6">
      <c r="B19" s="34"/>
      <c r="C19" s="24"/>
      <c r="D19" s="24"/>
      <c r="F19" s="25"/>
    </row>
    <row r="20" spans="2:6">
      <c r="B20" s="34"/>
      <c r="C20" s="24"/>
      <c r="D20" s="24"/>
      <c r="F20" s="25"/>
    </row>
    <row r="21" spans="2:6">
      <c r="B21" s="34" t="s">
        <v>54</v>
      </c>
      <c r="C21" s="24"/>
      <c r="D21" s="24" t="s">
        <v>55</v>
      </c>
      <c r="F21" s="25"/>
    </row>
    <row r="22" spans="2:6">
      <c r="B22" s="34"/>
      <c r="C22" s="24"/>
      <c r="D22" s="24"/>
      <c r="F22" s="25"/>
    </row>
    <row r="23" spans="2:6">
      <c r="B23" s="34" t="s">
        <v>56</v>
      </c>
      <c r="C23" s="24"/>
      <c r="D23" s="24" t="s">
        <v>57</v>
      </c>
      <c r="F23" s="25"/>
    </row>
    <row r="24" spans="2:6">
      <c r="B24" s="34"/>
      <c r="C24" s="24"/>
      <c r="D24" s="24"/>
      <c r="F24" s="25"/>
    </row>
    <row r="25" spans="2:6">
      <c r="B25" s="34"/>
      <c r="C25" s="24"/>
      <c r="D25" s="24"/>
      <c r="F25" s="25"/>
    </row>
    <row r="26" spans="2:6">
      <c r="B26" s="24"/>
      <c r="C26" s="24"/>
      <c r="D26" s="24"/>
      <c r="F26" s="25"/>
    </row>
    <row r="27" spans="2:6">
      <c r="B27" s="24"/>
      <c r="C27" s="24"/>
      <c r="D27" s="24"/>
      <c r="F27" s="25"/>
    </row>
    <row r="28" spans="2:6">
      <c r="B28" s="24"/>
      <c r="C28" s="24"/>
      <c r="D28" s="24"/>
      <c r="F28" s="25"/>
    </row>
    <row r="29" spans="2:6">
      <c r="B29" s="24"/>
      <c r="C29" s="24"/>
      <c r="D29" s="24"/>
      <c r="F29" s="25"/>
    </row>
    <row r="30" spans="2:6">
      <c r="B30" s="24"/>
      <c r="C30" s="24"/>
      <c r="D30" s="27"/>
      <c r="F30" s="25"/>
    </row>
    <row r="31" spans="2:6">
      <c r="B31" s="24"/>
      <c r="C31" s="24"/>
      <c r="D31" s="27" t="s">
        <v>58</v>
      </c>
      <c r="F31" s="25"/>
    </row>
  </sheetData>
  <mergeCells count="3">
    <mergeCell ref="B4:C4"/>
    <mergeCell ref="B6:C6"/>
    <mergeCell ref="B8:C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C6FFC-78B1-4E53-8131-56A1CFF6F975}">
  <dimension ref="A1:G62"/>
  <sheetViews>
    <sheetView topLeftCell="A31" workbookViewId="0">
      <selection activeCell="E49" sqref="E49"/>
    </sheetView>
  </sheetViews>
  <sheetFormatPr defaultRowHeight="14.4"/>
  <cols>
    <col min="1" max="1" width="5.33203125" style="10" customWidth="1"/>
    <col min="2" max="2" width="38.109375" style="10" customWidth="1"/>
    <col min="3" max="3" width="5.21875" style="10" customWidth="1"/>
    <col min="4" max="4" width="6.33203125" style="10" customWidth="1"/>
    <col min="5" max="5" width="10.21875" style="10" customWidth="1"/>
    <col min="6" max="6" width="11.5546875" style="10" customWidth="1"/>
    <col min="7" max="7" width="8.88671875" style="22" customWidth="1"/>
  </cols>
  <sheetData>
    <row r="1" spans="1:7" ht="51">
      <c r="A1" s="38" t="s">
        <v>59</v>
      </c>
      <c r="B1" s="39" t="s">
        <v>60</v>
      </c>
      <c r="C1" s="39" t="s">
        <v>61</v>
      </c>
      <c r="D1" s="39" t="s">
        <v>11</v>
      </c>
      <c r="E1" s="39" t="s">
        <v>62</v>
      </c>
      <c r="F1" s="113" t="s">
        <v>63</v>
      </c>
      <c r="G1" s="114" t="s">
        <v>64</v>
      </c>
    </row>
    <row r="2" spans="1:7" ht="20.399999999999999">
      <c r="A2" s="41" t="s">
        <v>32</v>
      </c>
      <c r="B2" s="42" t="s">
        <v>65</v>
      </c>
      <c r="C2" s="42"/>
      <c r="D2" s="42"/>
      <c r="E2" s="42"/>
      <c r="F2" s="42"/>
      <c r="G2" s="116" t="s">
        <v>66</v>
      </c>
    </row>
    <row r="3" spans="1:7">
      <c r="A3" s="43"/>
      <c r="B3" s="44"/>
      <c r="C3" s="45"/>
      <c r="D3" s="46"/>
      <c r="E3" s="47"/>
      <c r="F3" s="48"/>
      <c r="G3" s="40" t="s">
        <v>67</v>
      </c>
    </row>
    <row r="4" spans="1:7" ht="124.2">
      <c r="A4" s="54" t="s">
        <v>108</v>
      </c>
      <c r="B4" s="50" t="s">
        <v>113</v>
      </c>
      <c r="C4" s="51"/>
      <c r="D4" s="49"/>
      <c r="E4" s="52"/>
      <c r="F4" s="53"/>
      <c r="G4" s="40"/>
    </row>
    <row r="5" spans="1:7">
      <c r="A5" s="49"/>
      <c r="B5" s="55"/>
      <c r="C5" s="56"/>
      <c r="D5" s="57">
        <v>80.3</v>
      </c>
      <c r="E5" s="58"/>
      <c r="F5" s="59"/>
      <c r="G5" s="60">
        <v>40</v>
      </c>
    </row>
    <row r="6" spans="1:7" ht="15">
      <c r="A6" s="49"/>
      <c r="B6" s="61" t="s">
        <v>36</v>
      </c>
      <c r="C6" s="62" t="s">
        <v>68</v>
      </c>
      <c r="D6" s="63">
        <f>SUM(D5:D5)</f>
        <v>80.3</v>
      </c>
      <c r="E6" s="64">
        <v>0</v>
      </c>
      <c r="F6" s="64">
        <f>D6*E6</f>
        <v>0</v>
      </c>
      <c r="G6" s="65"/>
    </row>
    <row r="7" spans="1:7">
      <c r="A7" s="49"/>
      <c r="B7" s="66"/>
      <c r="C7" s="51"/>
      <c r="D7" s="49"/>
      <c r="E7" s="52"/>
      <c r="F7" s="53"/>
      <c r="G7" s="65"/>
    </row>
    <row r="8" spans="1:7" ht="42.6">
      <c r="A8" s="49" t="str">
        <f>COUNTIF($A$4:A7,"*")+1&amp;"."</f>
        <v>2.</v>
      </c>
      <c r="B8" s="50" t="s">
        <v>96</v>
      </c>
      <c r="C8" s="51"/>
      <c r="D8" s="49"/>
      <c r="E8" s="52"/>
      <c r="F8" s="53"/>
      <c r="G8" s="67"/>
    </row>
    <row r="9" spans="1:7">
      <c r="A9" s="49"/>
      <c r="B9" s="50"/>
      <c r="C9" s="51"/>
      <c r="D9" s="49"/>
      <c r="E9" s="52"/>
      <c r="F9" s="53"/>
      <c r="G9" s="68" t="s">
        <v>69</v>
      </c>
    </row>
    <row r="10" spans="1:7" ht="15">
      <c r="A10" s="49"/>
      <c r="B10" s="55" t="str">
        <f>"presjek 1-1("&amp;G10&amp;"x"&amp;H10&amp;" cm), l="&amp;I10&amp;" m"</f>
        <v>presjek 1-1(40x cm), l= m</v>
      </c>
      <c r="C10" s="56" t="s">
        <v>68</v>
      </c>
      <c r="D10" s="57">
        <v>22</v>
      </c>
      <c r="E10" s="58"/>
      <c r="F10" s="59"/>
      <c r="G10" s="60">
        <v>40</v>
      </c>
    </row>
    <row r="11" spans="1:7" ht="15">
      <c r="A11" s="49"/>
      <c r="B11" s="61" t="s">
        <v>36</v>
      </c>
      <c r="C11" s="62" t="s">
        <v>68</v>
      </c>
      <c r="D11" s="63">
        <f>SUM(D10:D10)</f>
        <v>22</v>
      </c>
      <c r="E11" s="64">
        <v>0</v>
      </c>
      <c r="F11" s="64">
        <f>D11*E11</f>
        <v>0</v>
      </c>
      <c r="G11" s="69"/>
    </row>
    <row r="12" spans="1:7">
      <c r="A12" s="49"/>
      <c r="B12" s="61"/>
      <c r="C12" s="62"/>
      <c r="D12" s="63"/>
      <c r="E12" s="64"/>
      <c r="F12" s="64"/>
      <c r="G12" s="69"/>
    </row>
    <row r="13" spans="1:7" ht="110.4">
      <c r="A13" s="49" t="s">
        <v>105</v>
      </c>
      <c r="B13" s="50" t="s">
        <v>109</v>
      </c>
      <c r="C13" s="51" t="s">
        <v>70</v>
      </c>
      <c r="D13" s="49">
        <v>7</v>
      </c>
      <c r="E13" s="52">
        <v>0</v>
      </c>
      <c r="F13" s="53">
        <f>D13*E13</f>
        <v>0</v>
      </c>
      <c r="G13" s="65"/>
    </row>
    <row r="14" spans="1:7">
      <c r="A14" s="49"/>
      <c r="B14" s="66"/>
      <c r="C14" s="51"/>
      <c r="D14" s="49"/>
      <c r="E14" s="70"/>
      <c r="F14" s="53"/>
    </row>
    <row r="15" spans="1:7">
      <c r="A15" s="71"/>
      <c r="B15" s="132" t="s">
        <v>71</v>
      </c>
      <c r="C15" s="132"/>
      <c r="D15" s="132"/>
      <c r="E15" s="132"/>
      <c r="F15" s="72">
        <f>SUM(F4:F14)</f>
        <v>0</v>
      </c>
    </row>
    <row r="16" spans="1:7">
      <c r="A16" s="73"/>
      <c r="B16" s="74"/>
      <c r="C16" s="75"/>
      <c r="D16" s="76"/>
      <c r="E16" s="77"/>
      <c r="F16" s="78"/>
    </row>
    <row r="17" spans="1:7" ht="15.6">
      <c r="A17" s="79" t="s">
        <v>72</v>
      </c>
      <c r="B17" s="42" t="s">
        <v>73</v>
      </c>
      <c r="C17" s="42"/>
      <c r="D17" s="42"/>
      <c r="E17" s="42"/>
      <c r="F17" s="42"/>
      <c r="G17" s="115"/>
    </row>
    <row r="18" spans="1:7">
      <c r="A18" s="49"/>
      <c r="B18" s="66"/>
      <c r="C18" s="51"/>
      <c r="D18" s="49"/>
      <c r="E18" s="70"/>
      <c r="F18" s="80"/>
      <c r="G18" s="65"/>
    </row>
    <row r="19" spans="1:7" ht="69">
      <c r="A19" s="49" t="str">
        <f>COUNTIF($A$18:A18,"*")+1&amp;"."</f>
        <v>1.</v>
      </c>
      <c r="B19" s="50" t="s">
        <v>111</v>
      </c>
      <c r="C19" s="51" t="s">
        <v>22</v>
      </c>
      <c r="D19" s="49">
        <v>380</v>
      </c>
      <c r="E19" s="52">
        <v>0</v>
      </c>
      <c r="F19" s="53">
        <f>D19*E19</f>
        <v>0</v>
      </c>
      <c r="G19" s="65"/>
    </row>
    <row r="20" spans="1:7">
      <c r="A20" s="49"/>
      <c r="B20" s="50"/>
      <c r="C20" s="51"/>
      <c r="D20" s="49"/>
      <c r="E20" s="52"/>
      <c r="F20" s="53"/>
      <c r="G20" s="65"/>
    </row>
    <row r="21" spans="1:7" ht="27.6">
      <c r="A21" s="54" t="str">
        <f>COUNTIF($A$18:A20,"*")+1&amp;"."</f>
        <v>2.</v>
      </c>
      <c r="B21" s="81" t="s">
        <v>110</v>
      </c>
      <c r="C21" s="51" t="s">
        <v>74</v>
      </c>
      <c r="D21" s="49">
        <v>200</v>
      </c>
      <c r="E21" s="52">
        <v>0</v>
      </c>
      <c r="F21" s="53">
        <f>D21*E21</f>
        <v>0</v>
      </c>
      <c r="G21" s="82"/>
    </row>
    <row r="22" spans="1:7">
      <c r="A22" s="54"/>
      <c r="B22" s="81"/>
      <c r="C22" s="51"/>
      <c r="D22" s="49"/>
      <c r="E22" s="52"/>
      <c r="F22" s="53"/>
      <c r="G22" s="82"/>
    </row>
    <row r="23" spans="1:7" ht="41.4">
      <c r="A23" s="54" t="str">
        <f>COUNTIF($A$18:A22,"*")+1&amp;"."</f>
        <v>3.</v>
      </c>
      <c r="B23" s="81" t="s">
        <v>112</v>
      </c>
      <c r="C23" s="51" t="s">
        <v>70</v>
      </c>
      <c r="D23" s="49">
        <v>12</v>
      </c>
      <c r="E23" s="52">
        <v>0</v>
      </c>
      <c r="F23" s="53">
        <f>D23*E23</f>
        <v>0</v>
      </c>
      <c r="G23" s="82"/>
    </row>
    <row r="24" spans="1:7">
      <c r="A24" s="54"/>
      <c r="B24" s="81"/>
      <c r="C24" s="51"/>
      <c r="D24" s="49"/>
      <c r="E24" s="52"/>
      <c r="F24" s="53"/>
      <c r="G24" s="82"/>
    </row>
    <row r="25" spans="1:7" ht="41.4">
      <c r="A25" s="54" t="s">
        <v>106</v>
      </c>
      <c r="B25" s="81" t="s">
        <v>107</v>
      </c>
      <c r="C25" s="51" t="s">
        <v>22</v>
      </c>
      <c r="D25" s="49">
        <v>250</v>
      </c>
      <c r="E25" s="52">
        <v>0</v>
      </c>
      <c r="F25" s="53">
        <f>D25*E25</f>
        <v>0</v>
      </c>
    </row>
    <row r="26" spans="1:7">
      <c r="A26" s="71"/>
      <c r="B26" s="132" t="s">
        <v>75</v>
      </c>
      <c r="C26" s="132"/>
      <c r="D26" s="132"/>
      <c r="E26" s="132"/>
      <c r="F26" s="83">
        <f>SUM(F19:F24)</f>
        <v>0</v>
      </c>
      <c r="G26" s="84"/>
    </row>
    <row r="27" spans="1:7">
      <c r="A27" s="54"/>
      <c r="B27" s="81"/>
      <c r="C27" s="51"/>
      <c r="D27" s="49"/>
      <c r="E27" s="70"/>
      <c r="F27" s="80"/>
      <c r="G27" s="84"/>
    </row>
    <row r="28" spans="1:7">
      <c r="A28" s="85"/>
      <c r="B28" s="86"/>
      <c r="C28" s="86"/>
      <c r="D28" s="86"/>
      <c r="E28" s="86"/>
      <c r="F28" s="87"/>
    </row>
    <row r="29" spans="1:7">
      <c r="A29" s="89"/>
      <c r="B29" s="90"/>
      <c r="C29" s="90"/>
      <c r="D29" s="90"/>
      <c r="E29" s="90"/>
      <c r="F29" s="91"/>
    </row>
    <row r="30" spans="1:7" ht="18">
      <c r="A30" s="92"/>
      <c r="B30" s="93" t="s">
        <v>76</v>
      </c>
      <c r="C30" s="94"/>
      <c r="D30" s="94"/>
      <c r="E30" s="94"/>
      <c r="F30" s="95"/>
    </row>
    <row r="31" spans="1:7" ht="15.6">
      <c r="A31" s="92" t="s">
        <v>32</v>
      </c>
      <c r="B31" s="96" t="s">
        <v>65</v>
      </c>
      <c r="C31" s="97" t="s">
        <v>77</v>
      </c>
      <c r="D31" s="98"/>
      <c r="E31" s="98"/>
      <c r="F31" s="99">
        <f>F15</f>
        <v>0</v>
      </c>
    </row>
    <row r="32" spans="1:7" ht="15.6">
      <c r="A32" s="100" t="s">
        <v>72</v>
      </c>
      <c r="B32" s="96" t="s">
        <v>73</v>
      </c>
      <c r="C32" s="97" t="s">
        <v>77</v>
      </c>
      <c r="D32" s="98"/>
      <c r="E32" s="98"/>
      <c r="F32" s="99">
        <f>F26</f>
        <v>0</v>
      </c>
    </row>
    <row r="33" spans="1:7" ht="15.6">
      <c r="A33" s="88"/>
      <c r="B33" s="79"/>
      <c r="C33" s="79"/>
      <c r="D33" s="79"/>
      <c r="E33" s="79"/>
      <c r="F33" s="101"/>
    </row>
    <row r="34" spans="1:7">
      <c r="A34" s="88"/>
      <c r="B34" s="102"/>
      <c r="C34" s="102"/>
      <c r="D34" s="133" t="s">
        <v>78</v>
      </c>
      <c r="E34" s="134"/>
      <c r="F34" s="99">
        <f>SUM(F31:F32)</f>
        <v>0</v>
      </c>
    </row>
    <row r="35" spans="1:7">
      <c r="A35" s="88"/>
      <c r="B35" s="102"/>
      <c r="C35" s="102"/>
      <c r="D35" s="133" t="s">
        <v>79</v>
      </c>
      <c r="E35" s="134"/>
      <c r="F35" s="99">
        <f>F36-F34</f>
        <v>0</v>
      </c>
    </row>
    <row r="36" spans="1:7" ht="15.6">
      <c r="A36" s="103"/>
      <c r="B36" s="102"/>
      <c r="C36" s="102"/>
      <c r="D36" s="133" t="s">
        <v>80</v>
      </c>
      <c r="E36" s="134"/>
      <c r="F36" s="99">
        <f>1.25*F34</f>
        <v>0</v>
      </c>
    </row>
    <row r="37" spans="1:7" ht="15.6">
      <c r="B37" s="103"/>
      <c r="C37" s="103"/>
      <c r="D37" s="104"/>
      <c r="E37" s="104"/>
      <c r="F37" s="103"/>
      <c r="G37" s="105"/>
    </row>
    <row r="39" spans="1:7">
      <c r="B39" s="10" t="s">
        <v>97</v>
      </c>
      <c r="E39" s="10" t="s">
        <v>81</v>
      </c>
    </row>
    <row r="40" spans="1:7">
      <c r="G40" s="105"/>
    </row>
    <row r="41" spans="1:7">
      <c r="A41" s="22"/>
    </row>
    <row r="42" spans="1:7">
      <c r="A42" s="22"/>
      <c r="B42" s="22"/>
      <c r="C42" s="22"/>
      <c r="D42" s="22"/>
      <c r="E42" s="22"/>
    </row>
    <row r="43" spans="1:7">
      <c r="A43" s="22"/>
      <c r="B43" s="22"/>
      <c r="C43" s="22"/>
      <c r="D43" s="22"/>
      <c r="E43" s="22"/>
    </row>
    <row r="44" spans="1:7">
      <c r="A44" s="22"/>
      <c r="B44" s="22"/>
      <c r="C44" s="22"/>
      <c r="D44" s="22"/>
      <c r="E44" s="22"/>
    </row>
    <row r="45" spans="1:7">
      <c r="A45" s="22"/>
      <c r="B45" s="22"/>
      <c r="C45" s="22"/>
      <c r="D45" s="22"/>
      <c r="E45" s="22"/>
    </row>
    <row r="46" spans="1:7">
      <c r="A46" s="22"/>
      <c r="B46" s="22"/>
      <c r="C46" s="22"/>
      <c r="D46" s="22"/>
      <c r="E46" s="22"/>
    </row>
    <row r="47" spans="1:7">
      <c r="A47" s="22"/>
      <c r="B47" s="22"/>
      <c r="C47" s="22"/>
      <c r="D47" s="22"/>
      <c r="E47" s="22"/>
    </row>
    <row r="48" spans="1:7">
      <c r="A48" s="22"/>
      <c r="B48" s="22"/>
      <c r="C48" s="22"/>
      <c r="D48" s="22"/>
      <c r="E48" s="22"/>
    </row>
    <row r="49" spans="1:5">
      <c r="A49" s="22"/>
      <c r="B49" s="22"/>
      <c r="C49" s="22"/>
      <c r="D49" s="22"/>
      <c r="E49" s="22"/>
    </row>
    <row r="50" spans="1:5">
      <c r="A50" s="22"/>
      <c r="B50" s="22"/>
      <c r="C50" s="22"/>
      <c r="D50" s="22"/>
      <c r="E50" s="22"/>
    </row>
    <row r="51" spans="1:5">
      <c r="A51" s="22"/>
      <c r="B51" s="22"/>
      <c r="C51" s="22"/>
      <c r="D51" s="22"/>
      <c r="E51" s="22"/>
    </row>
    <row r="52" spans="1:5">
      <c r="A52" s="22"/>
      <c r="B52" s="22"/>
      <c r="C52" s="22"/>
      <c r="D52" s="22"/>
      <c r="E52" s="22"/>
    </row>
    <row r="53" spans="1:5">
      <c r="A53" s="22"/>
      <c r="B53" s="22"/>
      <c r="C53" s="22"/>
      <c r="D53" s="22"/>
      <c r="E53" s="22"/>
    </row>
    <row r="54" spans="1:5">
      <c r="A54" s="22"/>
      <c r="B54" s="22"/>
      <c r="C54" s="22"/>
      <c r="D54" s="22"/>
      <c r="E54" s="22"/>
    </row>
    <row r="55" spans="1:5">
      <c r="A55" s="22"/>
      <c r="B55" s="22"/>
      <c r="C55" s="22"/>
      <c r="D55" s="22"/>
      <c r="E55" s="22"/>
    </row>
    <row r="56" spans="1:5">
      <c r="A56" s="22"/>
      <c r="B56" s="22"/>
      <c r="C56" s="22"/>
      <c r="D56" s="22"/>
      <c r="E56" s="22"/>
    </row>
    <row r="57" spans="1:5">
      <c r="A57" s="22"/>
      <c r="B57" s="22"/>
      <c r="C57" s="22"/>
      <c r="D57" s="22"/>
      <c r="E57" s="22"/>
    </row>
    <row r="58" spans="1:5">
      <c r="A58" s="22"/>
      <c r="B58" s="22"/>
      <c r="C58" s="22"/>
      <c r="D58" s="22"/>
      <c r="E58" s="22"/>
    </row>
    <row r="59" spans="1:5">
      <c r="A59" s="22"/>
      <c r="B59" s="22"/>
      <c r="C59" s="22"/>
      <c r="D59" s="22"/>
      <c r="E59" s="22"/>
    </row>
    <row r="60" spans="1:5">
      <c r="A60" s="22"/>
      <c r="B60" s="22"/>
      <c r="C60" s="22"/>
      <c r="D60" s="22"/>
      <c r="E60" s="22"/>
    </row>
    <row r="61" spans="1:5">
      <c r="A61" s="22"/>
      <c r="B61" s="22"/>
      <c r="C61" s="22"/>
      <c r="D61" s="22"/>
      <c r="E61" s="22"/>
    </row>
    <row r="62" spans="1:5">
      <c r="B62" s="22"/>
      <c r="C62" s="22"/>
      <c r="D62" s="22"/>
      <c r="E62" s="22"/>
    </row>
  </sheetData>
  <mergeCells count="5">
    <mergeCell ref="B15:E15"/>
    <mergeCell ref="B26:E26"/>
    <mergeCell ref="D34:E34"/>
    <mergeCell ref="D35:E35"/>
    <mergeCell ref="D36:E36"/>
  </mergeCells>
  <conditionalFormatting sqref="A1:G11 G12 A12:A20 B13:G18 A21:G65467">
    <cfRule type="containsErrors" dxfId="0" priority="1" stopIfTrue="1">
      <formula>ISERROR(A1)</formula>
    </cfRule>
  </conditionalFormatting>
  <pageMargins left="0.7" right="0.7" top="0.75" bottom="0.75" header="0.3" footer="0.3"/>
  <pageSetup paperSize="9" orientation="portrait" verticalDpi="0" r:id="rId1"/>
  <ignoredErrors>
    <ignoredError xmlns:x16r3="http://schemas.microsoft.com/office/spreadsheetml/2018/08/main" sqref="F31:F32" x16r3:misleadingForma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TROŠKOVNIK PROMETNICA K 2 </vt:lpstr>
      <vt:lpstr>GLAVNA REKAPITULACIJA</vt:lpstr>
      <vt:lpstr>TROŠKOVNIK GRAĐ. RADOVA </vt:lpstr>
      <vt:lpstr>TROŠK. ELEKTROTEHNIČKI PROJEKT</vt:lpstr>
      <vt:lpstr>TROŠKOVNIK RADOVA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Marasović</dc:creator>
  <cp:lastModifiedBy>Melita Toplak</cp:lastModifiedBy>
  <cp:lastPrinted>2024-06-05T20:29:14Z</cp:lastPrinted>
  <dcterms:created xsi:type="dcterms:W3CDTF">2023-11-22T19:49:22Z</dcterms:created>
  <dcterms:modified xsi:type="dcterms:W3CDTF">2024-06-12T06:32:51Z</dcterms:modified>
</cp:coreProperties>
</file>